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mc:AlternateContent xmlns:mc="http://schemas.openxmlformats.org/markup-compatibility/2006">
    <mc:Choice Requires="x15">
      <x15ac:absPath xmlns:x15ac="http://schemas.microsoft.com/office/spreadsheetml/2010/11/ac" url="https://dkjs-my.sharepoint.com/personal/janna_menke_dkjs_de/Documents/Desktop/"/>
    </mc:Choice>
  </mc:AlternateContent>
  <xr:revisionPtr revIDLastSave="0" documentId="8_{3EFE68E0-398D-49CC-B8A8-351C621EA9F8}" xr6:coauthVersionLast="47" xr6:coauthVersionMax="47" xr10:uidLastSave="{00000000-0000-0000-0000-000000000000}"/>
  <bookViews>
    <workbookView xWindow="-108" yWindow="-108" windowWidth="23256" windowHeight="12576" xr2:uid="{00000000-000D-0000-FFFF-FFFF00000000}"/>
  </bookViews>
  <sheets>
    <sheet name="allg." sheetId="7" r:id="rId1"/>
    <sheet name="Anzahl Praxiswochen" sheetId="10" state="hidden" r:id="rId2"/>
    <sheet name="Finanzplan" sheetId="5" state="hidden" r:id="rId3"/>
    <sheet name="Personalkosten" sheetId="3" state="hidden" r:id="rId4"/>
    <sheet name="Honorare" sheetId="8" state="hidden" r:id="rId5"/>
    <sheet name="Sachkosten" sheetId="6" state="hidden" r:id="rId6"/>
    <sheet name="TVöD" sheetId="4" state="hidden" r:id="rId7"/>
  </sheets>
  <definedNames>
    <definedName name="_xlnm.Print_Area" localSheetId="0">allg.!$A$1:$AJ$162</definedName>
    <definedName name="_xlnm.Print_Area" localSheetId="2">Finanzplan!$B$2:$F$18</definedName>
    <definedName name="_xlnm.Print_Area" localSheetId="4">Honorare!$A$1:$H$33</definedName>
    <definedName name="_xlnm.Print_Area" localSheetId="3">Personalkosten!$A$3:$Z$40</definedName>
    <definedName name="_xlnm.Print_Area" localSheetId="5">Sachkosten!$A$3:$F$35</definedName>
    <definedName name="_xlnm.Print_Titles" localSheetId="4">Honorare!$1:$1</definedName>
    <definedName name="_xlnm.Print_Titles" localSheetId="5">Sachkosten!$3:$3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7" l="1"/>
  <c r="H55" i="7" s="1"/>
  <c r="H57" i="7" l="1"/>
  <c r="A2" i="6"/>
  <c r="A2" i="3"/>
  <c r="F2" i="6"/>
  <c r="Y2" i="3"/>
  <c r="F3" i="5"/>
  <c r="B3" i="5"/>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2" i="8"/>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2" i="8"/>
  <c r="D8" i="5"/>
  <c r="Y39" i="3"/>
  <c r="Y38" i="3"/>
  <c r="Y35" i="3"/>
  <c r="Y36" i="3"/>
  <c r="V18" i="3"/>
  <c r="T5" i="3"/>
  <c r="V5" i="3" s="1"/>
  <c r="U16" i="3"/>
  <c r="W16" i="3" s="1"/>
  <c r="U17" i="3"/>
  <c r="W17" i="3" s="1"/>
  <c r="U25" i="3"/>
  <c r="W25" i="3" s="1"/>
  <c r="T6" i="3"/>
  <c r="V6" i="3" s="1"/>
  <c r="T7" i="3"/>
  <c r="V7" i="3" s="1"/>
  <c r="T8" i="3"/>
  <c r="V8" i="3" s="1"/>
  <c r="T9" i="3"/>
  <c r="V9" i="3" s="1"/>
  <c r="T10" i="3"/>
  <c r="V10" i="3" s="1"/>
  <c r="T11" i="3"/>
  <c r="V11" i="3" s="1"/>
  <c r="T12" i="3"/>
  <c r="V12" i="3" s="1"/>
  <c r="T13" i="3"/>
  <c r="V13" i="3" s="1"/>
  <c r="T14" i="3"/>
  <c r="V14" i="3" s="1"/>
  <c r="T15" i="3"/>
  <c r="V15" i="3" s="1"/>
  <c r="T16" i="3"/>
  <c r="V16" i="3" s="1"/>
  <c r="T17" i="3"/>
  <c r="V17" i="3" s="1"/>
  <c r="T18" i="3"/>
  <c r="T19" i="3"/>
  <c r="V19" i="3" s="1"/>
  <c r="T20" i="3"/>
  <c r="V20" i="3" s="1"/>
  <c r="T21" i="3"/>
  <c r="V21" i="3" s="1"/>
  <c r="T22" i="3"/>
  <c r="V22" i="3" s="1"/>
  <c r="T23" i="3"/>
  <c r="V23" i="3" s="1"/>
  <c r="T24" i="3"/>
  <c r="V24" i="3" s="1"/>
  <c r="T25" i="3"/>
  <c r="V25" i="3" s="1"/>
  <c r="T26" i="3"/>
  <c r="V26" i="3" s="1"/>
  <c r="T27" i="3"/>
  <c r="V27" i="3" s="1"/>
  <c r="T28" i="3"/>
  <c r="V28" i="3" s="1"/>
  <c r="T29" i="3"/>
  <c r="V29" i="3" s="1"/>
  <c r="T30" i="3"/>
  <c r="V30" i="3" s="1"/>
  <c r="T31" i="3"/>
  <c r="V31" i="3" s="1"/>
  <c r="T32" i="3"/>
  <c r="V32" i="3" s="1"/>
  <c r="R12" i="3"/>
  <c r="R20" i="3"/>
  <c r="R21" i="3"/>
  <c r="R28" i="3"/>
  <c r="Q6" i="3"/>
  <c r="X6" i="3" s="1"/>
  <c r="Q7" i="3"/>
  <c r="R7" i="3" s="1"/>
  <c r="Q8" i="3"/>
  <c r="X8" i="3" s="1"/>
  <c r="Q9" i="3"/>
  <c r="R9" i="3" s="1"/>
  <c r="Q10" i="3"/>
  <c r="Q11" i="3"/>
  <c r="X11" i="3" s="1"/>
  <c r="Q12" i="3"/>
  <c r="X12" i="3" s="1"/>
  <c r="Q13" i="3"/>
  <c r="X13" i="3" s="1"/>
  <c r="Q14" i="3"/>
  <c r="X14" i="3" s="1"/>
  <c r="Q15" i="3"/>
  <c r="R15" i="3" s="1"/>
  <c r="Q16" i="3"/>
  <c r="X16" i="3" s="1"/>
  <c r="Q17" i="3"/>
  <c r="R17" i="3" s="1"/>
  <c r="Q18" i="3"/>
  <c r="R18" i="3" s="1"/>
  <c r="Q19" i="3"/>
  <c r="X19" i="3" s="1"/>
  <c r="Q20" i="3"/>
  <c r="X20" i="3" s="1"/>
  <c r="Q21" i="3"/>
  <c r="X21" i="3" s="1"/>
  <c r="Q22" i="3"/>
  <c r="X22" i="3" s="1"/>
  <c r="Q23" i="3"/>
  <c r="R23" i="3" s="1"/>
  <c r="Q24" i="3"/>
  <c r="X24" i="3" s="1"/>
  <c r="Q25" i="3"/>
  <c r="R25" i="3" s="1"/>
  <c r="Q26" i="3"/>
  <c r="Q27" i="3"/>
  <c r="X27" i="3" s="1"/>
  <c r="Q28" i="3"/>
  <c r="X28" i="3" s="1"/>
  <c r="Q29" i="3"/>
  <c r="X29" i="3" s="1"/>
  <c r="Q30" i="3"/>
  <c r="R30" i="3" s="1"/>
  <c r="Q31" i="3"/>
  <c r="R31" i="3" s="1"/>
  <c r="Q32" i="3"/>
  <c r="X32" i="3" s="1"/>
  <c r="Q5" i="3"/>
  <c r="R5" i="3" s="1"/>
  <c r="P6" i="3"/>
  <c r="P7" i="3"/>
  <c r="U7" i="3" s="1"/>
  <c r="W7" i="3" s="1"/>
  <c r="P8" i="3"/>
  <c r="U8" i="3" s="1"/>
  <c r="W8" i="3" s="1"/>
  <c r="P9" i="3"/>
  <c r="P10" i="3"/>
  <c r="P11" i="3"/>
  <c r="P12" i="3"/>
  <c r="U12" i="3" s="1"/>
  <c r="W12" i="3" s="1"/>
  <c r="P13" i="3"/>
  <c r="P14" i="3"/>
  <c r="P15" i="3"/>
  <c r="U15" i="3" s="1"/>
  <c r="W15" i="3" s="1"/>
  <c r="P16" i="3"/>
  <c r="P17" i="3"/>
  <c r="P18" i="3"/>
  <c r="U18" i="3" s="1"/>
  <c r="W18" i="3" s="1"/>
  <c r="P19" i="3"/>
  <c r="U19" i="3" s="1"/>
  <c r="W19" i="3" s="1"/>
  <c r="P20" i="3"/>
  <c r="U20" i="3" s="1"/>
  <c r="W20" i="3" s="1"/>
  <c r="P21" i="3"/>
  <c r="P22" i="3"/>
  <c r="P23" i="3"/>
  <c r="U23" i="3" s="1"/>
  <c r="W23" i="3" s="1"/>
  <c r="P24" i="3"/>
  <c r="U24" i="3" s="1"/>
  <c r="W24" i="3" s="1"/>
  <c r="P25" i="3"/>
  <c r="P26" i="3"/>
  <c r="U26" i="3" s="1"/>
  <c r="W26" i="3" s="1"/>
  <c r="P27" i="3"/>
  <c r="P28" i="3"/>
  <c r="U28" i="3" s="1"/>
  <c r="W28" i="3" s="1"/>
  <c r="P29" i="3"/>
  <c r="P30" i="3"/>
  <c r="P31" i="3"/>
  <c r="U31" i="3" s="1"/>
  <c r="W31" i="3" s="1"/>
  <c r="P32" i="3"/>
  <c r="U32" i="3" s="1"/>
  <c r="W32" i="3" s="1"/>
  <c r="P5" i="3"/>
  <c r="N7" i="3"/>
  <c r="N6" i="3"/>
  <c r="N8" i="3"/>
  <c r="N9" i="3"/>
  <c r="N10" i="3"/>
  <c r="N11" i="3"/>
  <c r="N12" i="3"/>
  <c r="N13" i="3"/>
  <c r="N14" i="3"/>
  <c r="N15" i="3"/>
  <c r="N16" i="3"/>
  <c r="N17" i="3"/>
  <c r="N18" i="3"/>
  <c r="N19" i="3"/>
  <c r="N20" i="3"/>
  <c r="N21" i="3"/>
  <c r="N22" i="3"/>
  <c r="N23" i="3"/>
  <c r="N24" i="3"/>
  <c r="N25" i="3"/>
  <c r="N26" i="3"/>
  <c r="N27" i="3"/>
  <c r="N28" i="3"/>
  <c r="N29" i="3"/>
  <c r="N30" i="3"/>
  <c r="N31" i="3"/>
  <c r="N32" i="3"/>
  <c r="N5" i="3"/>
  <c r="Y25" i="3" l="1"/>
  <c r="Y17" i="3"/>
  <c r="R14" i="3"/>
  <c r="U9" i="3"/>
  <c r="W9" i="3" s="1"/>
  <c r="R19" i="3"/>
  <c r="R29" i="3"/>
  <c r="R13" i="3"/>
  <c r="X26" i="3"/>
  <c r="X10" i="3"/>
  <c r="R27" i="3"/>
  <c r="R11" i="3"/>
  <c r="R22" i="3"/>
  <c r="Y22" i="3" s="1"/>
  <c r="R6" i="3"/>
  <c r="Y28" i="3"/>
  <c r="Y20" i="3"/>
  <c r="X30" i="3"/>
  <c r="Y12" i="3"/>
  <c r="X31" i="3"/>
  <c r="X15" i="3"/>
  <c r="X7" i="3"/>
  <c r="R26" i="3"/>
  <c r="Y26" i="3" s="1"/>
  <c r="R10" i="3"/>
  <c r="R32" i="3"/>
  <c r="Y32" i="3" s="1"/>
  <c r="R24" i="3"/>
  <c r="Y24" i="3" s="1"/>
  <c r="R16" i="3"/>
  <c r="Y16" i="3" s="1"/>
  <c r="R8" i="3"/>
  <c r="Y8" i="3" s="1"/>
  <c r="U30" i="3"/>
  <c r="W30" i="3" s="1"/>
  <c r="Y30" i="3" s="1"/>
  <c r="U22" i="3"/>
  <c r="W22" i="3" s="1"/>
  <c r="U14" i="3"/>
  <c r="W14" i="3" s="1"/>
  <c r="U6" i="3"/>
  <c r="W6" i="3" s="1"/>
  <c r="X23" i="3"/>
  <c r="Y19" i="3"/>
  <c r="Y18" i="3"/>
  <c r="U29" i="3"/>
  <c r="W29" i="3" s="1"/>
  <c r="U21" i="3"/>
  <c r="W21" i="3" s="1"/>
  <c r="U13" i="3"/>
  <c r="W13" i="3" s="1"/>
  <c r="U5" i="3"/>
  <c r="W5" i="3" s="1"/>
  <c r="Y31" i="3"/>
  <c r="Y23" i="3"/>
  <c r="Y15" i="3"/>
  <c r="Y7" i="3"/>
  <c r="X18" i="3"/>
  <c r="U27" i="3"/>
  <c r="W27" i="3" s="1"/>
  <c r="U11" i="3"/>
  <c r="W11" i="3" s="1"/>
  <c r="X5" i="3"/>
  <c r="X25" i="3"/>
  <c r="X17" i="3"/>
  <c r="X9" i="3"/>
  <c r="U10" i="3"/>
  <c r="W10" i="3" s="1"/>
  <c r="E12" i="5"/>
  <c r="D12" i="5"/>
  <c r="Y27" i="3" l="1"/>
  <c r="Y21" i="3"/>
  <c r="Y10" i="3"/>
  <c r="Y9" i="3"/>
  <c r="Y13" i="3"/>
  <c r="Y29" i="3"/>
  <c r="Y6" i="3"/>
  <c r="Y33" i="3" s="1"/>
  <c r="Y11" i="3"/>
  <c r="Y14" i="3"/>
  <c r="Y5" i="3"/>
  <c r="F12" i="5"/>
  <c r="Y40" i="3"/>
  <c r="Y37" i="3"/>
  <c r="E11" i="5"/>
  <c r="H33" i="8" l="1"/>
  <c r="G33" i="8"/>
  <c r="B2" i="5" l="1"/>
  <c r="E35" i="6" l="1"/>
  <c r="D35"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4" i="6"/>
  <c r="K94" i="4"/>
  <c r="G94" i="4"/>
  <c r="K93" i="4"/>
  <c r="G93" i="4"/>
  <c r="K92" i="4"/>
  <c r="G92" i="4"/>
  <c r="K91" i="4"/>
  <c r="G91" i="4"/>
  <c r="K90" i="4"/>
  <c r="G90" i="4"/>
  <c r="K89" i="4"/>
  <c r="G89" i="4"/>
  <c r="C89" i="4"/>
  <c r="K88" i="4"/>
  <c r="G88" i="4"/>
  <c r="C88" i="4"/>
  <c r="K87" i="4"/>
  <c r="G87" i="4"/>
  <c r="C87" i="4"/>
  <c r="K86" i="4"/>
  <c r="G86" i="4"/>
  <c r="C86" i="4"/>
  <c r="K85" i="4"/>
  <c r="G85" i="4"/>
  <c r="C85" i="4"/>
  <c r="K84" i="4"/>
  <c r="G84" i="4"/>
  <c r="C84" i="4"/>
  <c r="K83" i="4"/>
  <c r="G83" i="4"/>
  <c r="C83" i="4"/>
  <c r="K82" i="4"/>
  <c r="G82" i="4"/>
  <c r="C82" i="4"/>
  <c r="K81" i="4"/>
  <c r="G81" i="4"/>
  <c r="C81" i="4"/>
  <c r="K80" i="4"/>
  <c r="G80" i="4"/>
  <c r="C80" i="4"/>
  <c r="K79" i="4"/>
  <c r="G79" i="4"/>
  <c r="C79" i="4"/>
  <c r="K78" i="4"/>
  <c r="G78" i="4"/>
  <c r="C78" i="4"/>
  <c r="K77" i="4"/>
  <c r="G77" i="4"/>
  <c r="C77" i="4"/>
  <c r="K76" i="4"/>
  <c r="G76" i="4"/>
  <c r="C76" i="4"/>
  <c r="K75" i="4"/>
  <c r="G75" i="4"/>
  <c r="C75" i="4"/>
  <c r="K74" i="4"/>
  <c r="G74" i="4"/>
  <c r="C74" i="4"/>
  <c r="K73" i="4"/>
  <c r="G73" i="4"/>
  <c r="C73" i="4"/>
  <c r="K72" i="4"/>
  <c r="G72" i="4"/>
  <c r="C72" i="4"/>
  <c r="K71" i="4"/>
  <c r="G71" i="4"/>
  <c r="C71" i="4"/>
  <c r="K70" i="4"/>
  <c r="G70" i="4"/>
  <c r="C70" i="4"/>
  <c r="K69" i="4"/>
  <c r="G69" i="4"/>
  <c r="C69" i="4"/>
  <c r="K68" i="4"/>
  <c r="G68" i="4"/>
  <c r="C68" i="4"/>
  <c r="K67" i="4"/>
  <c r="G67" i="4"/>
  <c r="C67" i="4"/>
  <c r="K60" i="4"/>
  <c r="G60" i="4"/>
  <c r="C60" i="4"/>
  <c r="K59" i="4"/>
  <c r="G59" i="4"/>
  <c r="C59" i="4"/>
  <c r="K58" i="4"/>
  <c r="G58" i="4"/>
  <c r="C58" i="4"/>
  <c r="K57" i="4"/>
  <c r="G57" i="4"/>
  <c r="C57" i="4"/>
  <c r="K56" i="4"/>
  <c r="G56" i="4"/>
  <c r="C56" i="4"/>
  <c r="K55" i="4"/>
  <c r="G55" i="4"/>
  <c r="C55" i="4"/>
  <c r="K54" i="4"/>
  <c r="G54" i="4"/>
  <c r="C54" i="4"/>
  <c r="K53" i="4"/>
  <c r="G53" i="4"/>
  <c r="C53" i="4"/>
  <c r="K52" i="4"/>
  <c r="G52" i="4"/>
  <c r="C52" i="4"/>
  <c r="K51" i="4"/>
  <c r="G51" i="4"/>
  <c r="C51" i="4"/>
  <c r="K50" i="4"/>
  <c r="G50" i="4"/>
  <c r="C50" i="4"/>
  <c r="K49" i="4"/>
  <c r="G49" i="4"/>
  <c r="C49" i="4"/>
  <c r="K48" i="4"/>
  <c r="G48" i="4"/>
  <c r="C48" i="4"/>
  <c r="K47" i="4"/>
  <c r="G47" i="4"/>
  <c r="C47" i="4"/>
  <c r="K46" i="4"/>
  <c r="G46" i="4"/>
  <c r="C46" i="4"/>
  <c r="K45" i="4"/>
  <c r="G45" i="4"/>
  <c r="C45" i="4"/>
  <c r="K44" i="4"/>
  <c r="G44" i="4"/>
  <c r="C44" i="4"/>
  <c r="K43" i="4"/>
  <c r="G43" i="4"/>
  <c r="C43" i="4"/>
  <c r="K42" i="4"/>
  <c r="G42" i="4"/>
  <c r="C42" i="4"/>
  <c r="K41" i="4"/>
  <c r="G41" i="4"/>
  <c r="C41" i="4"/>
  <c r="K40" i="4"/>
  <c r="G40" i="4"/>
  <c r="C40" i="4"/>
  <c r="K39" i="4"/>
  <c r="G39" i="4"/>
  <c r="C39" i="4"/>
  <c r="K38" i="4"/>
  <c r="G38" i="4"/>
  <c r="C38" i="4"/>
  <c r="K37" i="4"/>
  <c r="G37" i="4"/>
  <c r="C37" i="4"/>
  <c r="K36" i="4"/>
  <c r="G36" i="4"/>
  <c r="C36" i="4"/>
  <c r="K35" i="4"/>
  <c r="G35" i="4"/>
  <c r="C35" i="4"/>
  <c r="K34" i="4"/>
  <c r="G34" i="4"/>
  <c r="C34" i="4"/>
  <c r="K33" i="4"/>
  <c r="G33" i="4"/>
  <c r="C33" i="4"/>
  <c r="K32" i="4"/>
  <c r="G32" i="4"/>
  <c r="C32" i="4"/>
  <c r="K31" i="4"/>
  <c r="G31" i="4"/>
  <c r="C31" i="4"/>
  <c r="K30" i="4"/>
  <c r="G30" i="4"/>
  <c r="C30" i="4"/>
  <c r="K29" i="4"/>
  <c r="G29" i="4"/>
  <c r="C29" i="4"/>
  <c r="K28" i="4"/>
  <c r="G28" i="4"/>
  <c r="C28" i="4"/>
  <c r="K27" i="4"/>
  <c r="G27" i="4"/>
  <c r="C27" i="4"/>
  <c r="K26" i="4"/>
  <c r="G26" i="4"/>
  <c r="C26" i="4"/>
  <c r="K25" i="4"/>
  <c r="G25" i="4"/>
  <c r="C25" i="4"/>
  <c r="K24" i="4"/>
  <c r="G24" i="4"/>
  <c r="C24" i="4"/>
  <c r="K23" i="4"/>
  <c r="G23" i="4"/>
  <c r="C23" i="4"/>
  <c r="K22" i="4"/>
  <c r="G22" i="4"/>
  <c r="C22" i="4"/>
  <c r="K21" i="4"/>
  <c r="G21" i="4"/>
  <c r="C21" i="4"/>
  <c r="K20" i="4"/>
  <c r="G20" i="4"/>
  <c r="C20" i="4"/>
  <c r="K19" i="4"/>
  <c r="G19" i="4"/>
  <c r="C19" i="4"/>
  <c r="K18" i="4"/>
  <c r="G18" i="4"/>
  <c r="C18" i="4"/>
  <c r="K17" i="4"/>
  <c r="G17" i="4"/>
  <c r="C17" i="4"/>
  <c r="K16" i="4"/>
  <c r="G16" i="4"/>
  <c r="C16" i="4"/>
  <c r="K15" i="4"/>
  <c r="G15" i="4"/>
  <c r="C15" i="4"/>
  <c r="K14" i="4"/>
  <c r="G14" i="4"/>
  <c r="C14" i="4"/>
  <c r="K13" i="4"/>
  <c r="G13" i="4"/>
  <c r="C13" i="4"/>
  <c r="K12" i="4"/>
  <c r="G12" i="4"/>
  <c r="C12" i="4"/>
  <c r="K11" i="4"/>
  <c r="G11" i="4"/>
  <c r="C11" i="4"/>
  <c r="K10" i="4"/>
  <c r="G10" i="4"/>
  <c r="C10" i="4"/>
  <c r="K9" i="4"/>
  <c r="G9" i="4"/>
  <c r="C9" i="4"/>
  <c r="K8" i="4"/>
  <c r="G8" i="4"/>
  <c r="C8" i="4"/>
  <c r="K7" i="4"/>
  <c r="G7" i="4"/>
  <c r="C7" i="4"/>
  <c r="K6" i="4"/>
  <c r="G6" i="4"/>
  <c r="C6" i="4"/>
  <c r="K5" i="4"/>
  <c r="G5" i="4"/>
  <c r="C5" i="4"/>
  <c r="K4" i="4"/>
  <c r="G4" i="4"/>
  <c r="C4" i="4"/>
  <c r="K3" i="4"/>
  <c r="G3" i="4"/>
  <c r="C3" i="4"/>
  <c r="K2" i="4"/>
  <c r="G2" i="4"/>
  <c r="C2" i="4"/>
  <c r="D11" i="5" l="1"/>
  <c r="F11" i="5" s="1"/>
  <c r="E9" i="5" l="1"/>
  <c r="E8" i="5"/>
  <c r="D9" i="5"/>
  <c r="F9" i="5" l="1"/>
  <c r="E7" i="5"/>
  <c r="F8" i="5"/>
  <c r="E14" i="5" l="1"/>
  <c r="D7" i="5"/>
  <c r="D14" i="5" s="1"/>
  <c r="F7" i="5" l="1"/>
  <c r="F14" i="5"/>
</calcChain>
</file>

<file path=xl/sharedStrings.xml><?xml version="1.0" encoding="utf-8"?>
<sst xmlns="http://schemas.openxmlformats.org/spreadsheetml/2006/main" count="481" uniqueCount="278">
  <si>
    <t>Antrag</t>
  </si>
  <si>
    <t>Eingangsstempel</t>
  </si>
  <si>
    <t>Skills&amp;Go!</t>
  </si>
  <si>
    <t>An die</t>
  </si>
  <si>
    <t>Deutsche Kinder- und Jugendstiftung GmbH</t>
  </si>
  <si>
    <t>Erstantrag</t>
  </si>
  <si>
    <t>Kaiserstraße 5</t>
  </si>
  <si>
    <t>Änderungsantrag</t>
  </si>
  <si>
    <t>60311 Frankfurt am Main</t>
  </si>
  <si>
    <t>Überarbeitung</t>
  </si>
  <si>
    <t>Datum:</t>
  </si>
  <si>
    <t>Aktenzeichen:</t>
  </si>
  <si>
    <t>I. Antragsteller</t>
  </si>
  <si>
    <t>Unternehmen/
Einrichtung:</t>
  </si>
  <si>
    <t>Vertretungsberechtigt:</t>
  </si>
  <si>
    <t>Anschrift:</t>
  </si>
  <si>
    <t>Straße Hausnummer</t>
  </si>
  <si>
    <t>PLZ</t>
  </si>
  <si>
    <t>Ort</t>
  </si>
  <si>
    <t>Email-Adresse:</t>
  </si>
  <si>
    <t>Ansprechpartner:</t>
  </si>
  <si>
    <t>Tel.-Nr.:</t>
  </si>
  <si>
    <t>Funktion:</t>
  </si>
  <si>
    <t>Fax-Nr.:</t>
  </si>
  <si>
    <t>II. Projektbezeichnung und Förderdauer</t>
  </si>
  <si>
    <t>Projektbezeichnung:</t>
  </si>
  <si>
    <t>Zeiträume 2024 und Anzahl</t>
  </si>
  <si>
    <t>KW 33</t>
  </si>
  <si>
    <t>KW 34</t>
  </si>
  <si>
    <t>KW 42</t>
  </si>
  <si>
    <t>KW 43</t>
  </si>
  <si>
    <t>Zeiträume 2025 und Anzahl</t>
  </si>
  <si>
    <t>KW 2</t>
  </si>
  <si>
    <t>KW 15</t>
  </si>
  <si>
    <t>KW 16</t>
  </si>
  <si>
    <t>KW 28</t>
  </si>
  <si>
    <t>KW 29</t>
  </si>
  <si>
    <t>KW 30</t>
  </si>
  <si>
    <t>KW 31</t>
  </si>
  <si>
    <t>KW 32</t>
  </si>
  <si>
    <t>III. Beantragte Zuwendung in €</t>
  </si>
  <si>
    <t>Skills &amp; Go! – Digitale Power für Deine Zukunft</t>
  </si>
  <si>
    <r>
      <t>Festbetrag pro Jugendlichen pr</t>
    </r>
    <r>
      <rPr>
        <sz val="10"/>
        <rFont val="Calibri"/>
        <family val="2"/>
        <scheme val="minor"/>
      </rPr>
      <t>o Tag in Praxiswoche</t>
    </r>
    <r>
      <rPr>
        <sz val="10"/>
        <color theme="1"/>
        <rFont val="Calibri"/>
        <family val="2"/>
        <scheme val="minor"/>
      </rPr>
      <t>:</t>
    </r>
  </si>
  <si>
    <r>
      <t>Festbetrag pro Jugendlichen pr</t>
    </r>
    <r>
      <rPr>
        <sz val="10"/>
        <rFont val="Calibri"/>
        <family val="2"/>
        <scheme val="minor"/>
      </rPr>
      <t>o Nachbegleitung</t>
    </r>
  </si>
  <si>
    <t>Anzahl Beantragung:</t>
  </si>
  <si>
    <t>Beantragte Zuwendung:</t>
  </si>
  <si>
    <t>IV. Angaben zum Antragsteller</t>
  </si>
  <si>
    <t>Art des Trägers:</t>
  </si>
  <si>
    <t>Rechtsform:</t>
  </si>
  <si>
    <t>öffentlich-rechtlich</t>
  </si>
  <si>
    <t>privatrechtlich</t>
  </si>
  <si>
    <t>Amtsgericht:</t>
  </si>
  <si>
    <t>Register:</t>
  </si>
  <si>
    <t>Registernummer:</t>
  </si>
  <si>
    <t>Freistellungsbescheid zur Körperschaftssteuer liegt vor vom</t>
  </si>
  <si>
    <t>für das/die Kalenderjahr(e)</t>
  </si>
  <si>
    <t>(Kopie des Freistellungsbescheids bitte beifügen.)</t>
  </si>
  <si>
    <t>Bankverbindung</t>
  </si>
  <si>
    <t>Kontoinhaber:</t>
  </si>
  <si>
    <t>Bank:</t>
  </si>
  <si>
    <t>BIC:</t>
  </si>
  <si>
    <t>IBAN:</t>
  </si>
  <si>
    <t>D</t>
  </si>
  <si>
    <t>E</t>
  </si>
  <si>
    <t>V. Anteil der öffentlichen Finanzierung</t>
  </si>
  <si>
    <t>Anteil der Zuwendungen der öffentlichen Hand zur Finanzierung der Gesamtausgaben des Antragstellers (in %)</t>
  </si>
  <si>
    <t>im Vorjahr</t>
  </si>
  <si>
    <t>im laufenden Geschäftsjahr (Prognose)</t>
  </si>
  <si>
    <t>Werden die Gesamtausgaben des Antragstellers überwiegend (größer als 50%) aus Zuwendungen der öffentlichen Hand bestritten, wird die Einhaltung des Besserstellungsverbotes bestätigt.</t>
  </si>
  <si>
    <t>ja</t>
  </si>
  <si>
    <t>nein</t>
  </si>
  <si>
    <t>Die beantragten Mittel werden im Wege einer Mittelweiterleitung über die DKJS bezogen, daher wird die Einhaltung des Besserstellungsverbots vorausgesetzt.</t>
  </si>
  <si>
    <t>VI. Unterschriftsprobe</t>
  </si>
  <si>
    <t>Unterschriftsprobe:</t>
  </si>
  <si>
    <t>Name, Vorname</t>
  </si>
  <si>
    <t>Unterschrift</t>
  </si>
  <si>
    <t>Unterschriftsberechtigt
Personen lt. Handels-/
Vereinsregister bzw.
vertretungsberechtigte
Personen entsprechend
beigefügter Vollmacht.</t>
  </si>
  <si>
    <t>Funktion</t>
  </si>
  <si>
    <t>VII. Angaben zum Projekt</t>
  </si>
  <si>
    <t>Maßnahme-
beschreibung:</t>
  </si>
  <si>
    <t xml:space="preserve">Name der Örtlichkeit </t>
  </si>
  <si>
    <t>Postleitzahl und Ort</t>
  </si>
  <si>
    <t>Straße</t>
  </si>
  <si>
    <t>Durchführungsort/e:</t>
  </si>
  <si>
    <t>(Eintragung von max. 5 Durchführungsorten: Name d. Örtlichkeit/Straße/Postleitzahl und Ort)</t>
  </si>
  <si>
    <t>Aufbewahrungsort/e</t>
  </si>
  <si>
    <t>der Belege:</t>
  </si>
  <si>
    <t xml:space="preserve">VIII. Erklärung </t>
  </si>
  <si>
    <t>Beteiligung an 
der Evaluation</t>
  </si>
  <si>
    <t>Ich versichere, dass die Evaluation als Aktivität in das Projekt eingeplant und umgesetzt wird (inkl. Organisation notwendiger Rahmenbedingungen, Durchführung der Fragebogenerhebung, Übermittlung der erhobenen Daten an die DKJS). </t>
  </si>
  <si>
    <t>Ort, Datum</t>
  </si>
  <si>
    <t>rechtsverbindliche Unterschrift des Antragstellers</t>
  </si>
  <si>
    <t>Ausgaben</t>
  </si>
  <si>
    <t>∑</t>
  </si>
  <si>
    <t>Pos.</t>
  </si>
  <si>
    <t>Bezeichnung</t>
  </si>
  <si>
    <t>A</t>
  </si>
  <si>
    <t>PERSONALKOSTEN SUMME</t>
  </si>
  <si>
    <t>A.1</t>
  </si>
  <si>
    <t>Projektmanager(in)</t>
  </si>
  <si>
    <t>A.2</t>
  </si>
  <si>
    <t>Fachberatung</t>
  </si>
  <si>
    <t>B</t>
  </si>
  <si>
    <t>SACHKOSTEN SUMME</t>
  </si>
  <si>
    <t>B.1</t>
  </si>
  <si>
    <t>allgemeine Sachkosten</t>
  </si>
  <si>
    <t>C</t>
  </si>
  <si>
    <t>Gesamtkosten</t>
  </si>
  <si>
    <t>Stellenplan</t>
  </si>
  <si>
    <t>Name</t>
  </si>
  <si>
    <t>Zeitraum</t>
  </si>
  <si>
    <t>Funktion/Stellenbeschreibung</t>
  </si>
  <si>
    <t>Qualifikation</t>
  </si>
  <si>
    <t>beschäftigt
seit</t>
  </si>
  <si>
    <t>Eingruppierung
TVöD SuE</t>
  </si>
  <si>
    <t>beschäftigte Wochenstunden</t>
  </si>
  <si>
    <t>Entgelthöhe (brutto)
monatlich</t>
  </si>
  <si>
    <t>Arbeitgebersozialversicherung
monatlich</t>
  </si>
  <si>
    <t>Jahressonderzahlung</t>
  </si>
  <si>
    <t>Arbeitgebersozialversicherung
auf Jahressonderzahlung</t>
  </si>
  <si>
    <t>Anmerkungen</t>
  </si>
  <si>
    <t>von</t>
  </si>
  <si>
    <t>bis</t>
  </si>
  <si>
    <t>Monate</t>
  </si>
  <si>
    <t>Jahr</t>
  </si>
  <si>
    <t>Entgelt-
gruppe</t>
  </si>
  <si>
    <t>Stufe</t>
  </si>
  <si>
    <t>gesamt</t>
  </si>
  <si>
    <t>vorhaben-bezogener Anteil</t>
  </si>
  <si>
    <t>Anteil in %</t>
  </si>
  <si>
    <t>gesamt
bei 39 Std.</t>
  </si>
  <si>
    <t>Anteil des mtl. Entgelts in %</t>
  </si>
  <si>
    <t>vorhaben-
bezogener
Anteil</t>
  </si>
  <si>
    <t>Gesamtsumme</t>
  </si>
  <si>
    <t>Teilsummen</t>
  </si>
  <si>
    <t>lfd. Nr.</t>
  </si>
  <si>
    <t>Tätigkeit</t>
  </si>
  <si>
    <t>Stunden
im Projekt</t>
  </si>
  <si>
    <t>Stunden-
satz in €</t>
  </si>
  <si>
    <t>Informationen:</t>
  </si>
  <si>
    <t>(vorläufiger Stand,
näheres regelt der Zuwendungsvertrag)</t>
  </si>
  <si>
    <r>
      <rPr>
        <b/>
        <u/>
        <sz val="11"/>
        <color theme="1"/>
        <rFont val="Calibri"/>
        <family val="2"/>
        <scheme val="minor"/>
      </rPr>
      <t>Honorare</t>
    </r>
    <r>
      <rPr>
        <sz val="11"/>
        <color theme="1"/>
        <rFont val="Calibri"/>
        <family val="2"/>
        <scheme val="minor"/>
      </rPr>
      <t xml:space="preserve">
Honorare sind nur zuschussfähig, wenn diese für das Projekt notwendig und verhältnismäßig sind.
Honorarverträge und -rechnungen, Nachweise über die Geeignetheit der Honorarkraft und Stundennachweise müssen als Beleg vorgehalten werden. Honorarverträge bedürfen generell der schriftlichen Form.
Honorarverträge müssen mindestens die folgenden Bestandteile enthalten:
- Namen der Vertragspartner
- Vertragsgegenstand einschließlich Bezeichnung des Projekts
- Anzahl der zu leistenden Stunden
- Stundensatz
- Erklärung, dass alle Ausgaben mit dem Honorarsatz abgegolten sind
- Rechtsverbindliche Unterschrift beider Vertragspartner
Honorarverträge können sowohl in Form eines Rahmenvertrages, in dem beispielsweise der festgeschriebene Preis für eine bestimmte Dienstleistung innerhalb der Vertragslaufzeit vereinbart wird, als auch für jeden Einzelfall abgeschlossen werden.
Es ist stets zu prüfen, ob auch vergaberechtliche Voraussetzungen zu beachten sind.
Honorare für festangestellte Mitarbeiter des Trägers sind nicht zuschussfähig.
Bei der Beauftragung von selbstständigen Künstlern und Publizisten sind die Regelungen zur Künstlersozialabgabe durch den Beauftragenden zu beachten (siehe www.kuenstlersozialkasse.de).
</t>
    </r>
    <r>
      <rPr>
        <b/>
        <u/>
        <sz val="11"/>
        <color theme="1"/>
        <rFont val="Calibri"/>
        <family val="2"/>
        <scheme val="minor"/>
      </rPr>
      <t>Vergabe</t>
    </r>
    <r>
      <rPr>
        <sz val="11"/>
        <color theme="1"/>
        <rFont val="Calibri"/>
        <family val="2"/>
        <scheme val="minor"/>
      </rPr>
      <t xml:space="preserve">
Bei der Vergabe von Aufträgen ist das Vergaberecht Verdingungsordnung für Leistungen - VOL - (Nr. 3 ANBest-P) einzuhalten. Dies bedeutet u. a. Preisvergleiche durchzuführen. Ab einem Betrag von 500 € bis 1.000 € (ohne Umsatzsteuer) ist eine (z. B. durch Aktenvermerk) nachvollziehbare formlose Preisermittlung bei mindestens drei Unternehmen durchzuführen. Das bedeutet, dass sich der Auftraggeber durch Informationsquellen wie das Internet (Preislisten u. ä.) oder auch durch telefonische Nachfrage bei verschiedenen Unternehmen einen Marktüberblick verschafft und das Ergebnis im Vergabevermerk fixiert.
Bei Aufträgen ab 1.000,01 € bis 20.000 € (ohne Umsatzsteuer) sind mindestens drei schriftliche Angebote einzuholen. Die Teilung eines Auftrages in mehrere Vergaben ist unzulässig, wenn damit der Zweck verfolgt wird, die vorgenannten Höchstwerte zu unterschreiten.</t>
    </r>
  </si>
  <si>
    <t>Sachkostenkalkulation</t>
  </si>
  <si>
    <r>
      <t xml:space="preserve">Beinhaltet </t>
    </r>
    <r>
      <rPr>
        <sz val="8"/>
        <color theme="1"/>
        <rFont val="Calibri"/>
        <family val="2"/>
        <scheme val="minor"/>
      </rPr>
      <t>(kurze Erläuterung, welche Maßnahmen Kosten auslösen)</t>
    </r>
  </si>
  <si>
    <r>
      <t xml:space="preserve">Berechnung </t>
    </r>
    <r>
      <rPr>
        <sz val="8"/>
        <color theme="1"/>
        <rFont val="Calibri"/>
        <family val="2"/>
        <scheme val="minor"/>
      </rPr>
      <t>(wie wurden die Kosten ermittelt)</t>
    </r>
  </si>
  <si>
    <t>E / Stufe</t>
  </si>
  <si>
    <t>01.08.2013
-
28.02.2014
ø     €</t>
  </si>
  <si>
    <t>01.03.2014
-
28.02.2015
ø     €</t>
  </si>
  <si>
    <t>01.03.2015
-
29.02.2016
ø     €</t>
  </si>
  <si>
    <t>01.03.2016
-
31.01.2017
ø     €</t>
  </si>
  <si>
    <t>01.04.2019
-
29.02.2020
ø     €</t>
  </si>
  <si>
    <t>1 / 2</t>
  </si>
  <si>
    <t>S 7</t>
  </si>
  <si>
    <t>1 / 3</t>
  </si>
  <si>
    <t>S 8a</t>
  </si>
  <si>
    <t>1 / 4</t>
  </si>
  <si>
    <t>S 8b</t>
  </si>
  <si>
    <t>1 / 5</t>
  </si>
  <si>
    <t>S 9</t>
  </si>
  <si>
    <t>1 / 6</t>
  </si>
  <si>
    <t>S 10</t>
  </si>
  <si>
    <t>2 / 1</t>
  </si>
  <si>
    <t>S 11a</t>
  </si>
  <si>
    <t>2 / 2</t>
  </si>
  <si>
    <t>S 11b</t>
  </si>
  <si>
    <t>2 / 3</t>
  </si>
  <si>
    <t>S 12</t>
  </si>
  <si>
    <t>2 / 4</t>
  </si>
  <si>
    <t>S 13</t>
  </si>
  <si>
    <t>2 / 5</t>
  </si>
  <si>
    <t>S 14</t>
  </si>
  <si>
    <t>2 / 6</t>
  </si>
  <si>
    <t>S 15</t>
  </si>
  <si>
    <t>3 / 1</t>
  </si>
  <si>
    <t>S 16</t>
  </si>
  <si>
    <t>3 / 2</t>
  </si>
  <si>
    <t>3 / 3</t>
  </si>
  <si>
    <t>3 / 4</t>
  </si>
  <si>
    <t>3 / 5</t>
  </si>
  <si>
    <t>3 / 6</t>
  </si>
  <si>
    <t>4 / 1</t>
  </si>
  <si>
    <t>4 / 2</t>
  </si>
  <si>
    <t>4 / 3</t>
  </si>
  <si>
    <t>4 / 4</t>
  </si>
  <si>
    <t>4 / 5</t>
  </si>
  <si>
    <t>4 / 6</t>
  </si>
  <si>
    <t>5 / 1</t>
  </si>
  <si>
    <t>8a</t>
  </si>
  <si>
    <t>5 / 2</t>
  </si>
  <si>
    <t>5 / 3</t>
  </si>
  <si>
    <t>5 / 4</t>
  </si>
  <si>
    <t>5 / 5</t>
  </si>
  <si>
    <t>5 / 6</t>
  </si>
  <si>
    <t>6 / 1</t>
  </si>
  <si>
    <t>8b</t>
  </si>
  <si>
    <t>6 / 2</t>
  </si>
  <si>
    <t>6 / 3</t>
  </si>
  <si>
    <t>6 / 4</t>
  </si>
  <si>
    <t>6 / 5</t>
  </si>
  <si>
    <t>6 / 6</t>
  </si>
  <si>
    <t>7 / 1</t>
  </si>
  <si>
    <t>7 / 2</t>
  </si>
  <si>
    <t>7 / 3</t>
  </si>
  <si>
    <t>7 / 4</t>
  </si>
  <si>
    <t>7 / 5</t>
  </si>
  <si>
    <t>7 / 6</t>
  </si>
  <si>
    <t>8 / 1</t>
  </si>
  <si>
    <t>8 / 2</t>
  </si>
  <si>
    <t>8 / 3</t>
  </si>
  <si>
    <t>8 / 4</t>
  </si>
  <si>
    <t>8 / 5</t>
  </si>
  <si>
    <t>8 / 6</t>
  </si>
  <si>
    <t>9a</t>
  </si>
  <si>
    <t>9a / 1</t>
  </si>
  <si>
    <t>11a</t>
  </si>
  <si>
    <t>9a / 2</t>
  </si>
  <si>
    <t>9a / 3</t>
  </si>
  <si>
    <t>9a / 4</t>
  </si>
  <si>
    <t>9a / 5</t>
  </si>
  <si>
    <t>9b</t>
  </si>
  <si>
    <t>9a / 6</t>
  </si>
  <si>
    <t>9b / 1</t>
  </si>
  <si>
    <t>11b</t>
  </si>
  <si>
    <t>9b / 2</t>
  </si>
  <si>
    <t>9b / 3</t>
  </si>
  <si>
    <t>9b / 4</t>
  </si>
  <si>
    <t>9b / 5</t>
  </si>
  <si>
    <t>9b / 6</t>
  </si>
  <si>
    <t>9c</t>
  </si>
  <si>
    <t>9c / 1</t>
  </si>
  <si>
    <t>9c / 2</t>
  </si>
  <si>
    <t>9c / 3</t>
  </si>
  <si>
    <t>9c / 4</t>
  </si>
  <si>
    <t>9c / 5</t>
  </si>
  <si>
    <t>9c / 6</t>
  </si>
  <si>
    <t>10 / 1</t>
  </si>
  <si>
    <t>10 / 2</t>
  </si>
  <si>
    <t>10 / 3</t>
  </si>
  <si>
    <t>10 / 4</t>
  </si>
  <si>
    <t>10 / 5</t>
  </si>
  <si>
    <t>10 / 6</t>
  </si>
  <si>
    <t>11 / 1</t>
  </si>
  <si>
    <t>11 / 2</t>
  </si>
  <si>
    <t>11 / 3</t>
  </si>
  <si>
    <t>11 / 4</t>
  </si>
  <si>
    <t>11 / 5</t>
  </si>
  <si>
    <t>11 / 6</t>
  </si>
  <si>
    <t>12 / 1</t>
  </si>
  <si>
    <t>12 / 2</t>
  </si>
  <si>
    <t>12 / 3</t>
  </si>
  <si>
    <t>12 / 4</t>
  </si>
  <si>
    <t>12 / 5</t>
  </si>
  <si>
    <t>12 / 6</t>
  </si>
  <si>
    <t>13 / 1</t>
  </si>
  <si>
    <t>13 / 2</t>
  </si>
  <si>
    <t>13 / 3</t>
  </si>
  <si>
    <t>13 / 4</t>
  </si>
  <si>
    <t>13 / 5</t>
  </si>
  <si>
    <t>13 / 6</t>
  </si>
  <si>
    <t>14 / 1</t>
  </si>
  <si>
    <t>14 / 2</t>
  </si>
  <si>
    <t>14 / 3</t>
  </si>
  <si>
    <t>14 / 4</t>
  </si>
  <si>
    <t>14 / 5</t>
  </si>
  <si>
    <t>14 / 6</t>
  </si>
  <si>
    <t>15 / 1</t>
  </si>
  <si>
    <t>15 / 2</t>
  </si>
  <si>
    <t>15 / 3</t>
  </si>
  <si>
    <t>15 / 4</t>
  </si>
  <si>
    <t>15 / 5</t>
  </si>
  <si>
    <t>15 / 6</t>
  </si>
  <si>
    <t>Anzahl Jugendliche gesamt:</t>
  </si>
  <si>
    <t>(bitte Anzahl der Praxiswochen mit Nachbegleitung auswählen, max. 30 insgesamt)</t>
  </si>
  <si>
    <t>bei Änderungsantrag oder Überarbeitung: liegt vor, in der Fassung vom:</t>
  </si>
  <si>
    <t>bei Erstantrag: ist als Anlage diesem Antrag beigefügt</t>
  </si>
  <si>
    <r>
      <t>Skills&amp;Go! wird mithilfe von Monitoring und Evaluation zu Reichweite und Wirkungen sowie neuen Erkenntnissen analysiert. Die Evaluation umfasst eine Vorher- und eine Nachher-Befragung von Jugendlichen mittel</t>
    </r>
    <r>
      <rPr>
        <sz val="10"/>
        <rFont val="Calibri"/>
        <family val="2"/>
        <scheme val="minor"/>
      </rPr>
      <t>s Online-</t>
    </r>
    <r>
      <rPr>
        <sz val="10"/>
        <color rgb="FF000000"/>
        <rFont val="Calibri"/>
        <family val="2"/>
        <scheme val="minor"/>
      </rPr>
      <t>Fragebögen, am ersten und letzten Tag der Praxiswoche sowie am letzten Tag der Nachbegleitung. Die Teilnehmenden werden zum Abschluss der Maßnahme zum Ende des Schuljahres (und die 8. Klässler erneut nach den Osterferien der 9. Klasse) nach ihren weiteren Perspektiven hinsichtlich einer Ausbildungsstelle befragt sowie nach ihrer Einschätzung, ob die Praxiswochen und die anschließende Nachbegleitung zur Perspek</t>
    </r>
    <r>
      <rPr>
        <sz val="10"/>
        <rFont val="Calibri"/>
        <family val="2"/>
        <scheme val="minor"/>
      </rPr>
      <t>tiv- und Kompetenz</t>
    </r>
    <r>
      <rPr>
        <sz val="10"/>
        <color rgb="FF000000"/>
        <rFont val="Calibri"/>
        <family val="2"/>
        <scheme val="minor"/>
      </rPr>
      <t>entwicklung einen Beitrag geleistet haben.
Befragt werden alle Jugendlichen, die am Program</t>
    </r>
    <r>
      <rPr>
        <sz val="10"/>
        <rFont val="Calibri"/>
        <family val="2"/>
        <scheme val="minor"/>
      </rPr>
      <t>m teilnehmen.</t>
    </r>
    <r>
      <rPr>
        <sz val="10"/>
        <color rgb="FF000000"/>
        <rFont val="Calibri"/>
        <family val="2"/>
        <scheme val="minor"/>
      </rPr>
      <t xml:space="preserve"> Informationen dazu werden an die oben angegebene Kontaktadresse (Ansprechpartner:in für das Projekt) per E-Mail geschickt. </t>
    </r>
  </si>
  <si>
    <t>Anzahl teilnehmende pro Praxiswoche und Nachbegleitung</t>
  </si>
  <si>
    <t>Bitte überprüfen Sie die Anzahl der ausgewählten Workshops und stellen Sie sicher, dass max. 30 ausgewählt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</si>
</sst>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164" formatCode="#,##0.00\ &quot;€&quot;"/>
    <numFmt numFmtId="165" formatCode="_-* #,##0.00\ [$€-407]_-;\-* #,##0.00\ [$€-407]_-;_-* &quot;-&quot;??\ [$€-407]_-;_-@_-"/>
    <numFmt numFmtId="166" formatCode="#,##0.0&quot; Std.&quot;"/>
    <numFmt numFmtId="167" formatCode="0.0%"/>
    <numFmt numFmtId="168" formatCode="[$-407]d/\ mmmm\ yyyy;@"/>
    <numFmt numFmtId="169" formatCode="#,##0.00\ [$€-407]"/>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0"/>
      <name val="Arial"/>
      <family val="2"/>
    </font>
    <font>
      <sz val="8"/>
      <color theme="1"/>
      <name val="Calibri"/>
      <family val="2"/>
      <scheme val="minor"/>
    </font>
    <font>
      <b/>
      <sz val="10"/>
      <color theme="1"/>
      <name val="Calibri"/>
      <family val="2"/>
      <scheme val="minor"/>
    </font>
    <font>
      <sz val="7"/>
      <color theme="1"/>
      <name val="Calibri"/>
      <family val="2"/>
      <scheme val="minor"/>
    </font>
    <font>
      <sz val="14"/>
      <color theme="1"/>
      <name val="Calibri"/>
      <family val="2"/>
      <scheme val="minor"/>
    </font>
    <font>
      <b/>
      <u/>
      <sz val="11"/>
      <color theme="1"/>
      <name val="Calibri"/>
      <family val="2"/>
      <scheme val="minor"/>
    </font>
    <font>
      <sz val="9"/>
      <color theme="1"/>
      <name val="Calibri"/>
      <family val="2"/>
      <scheme val="minor"/>
    </font>
    <font>
      <u/>
      <sz val="11"/>
      <color theme="10"/>
      <name val="Calibri"/>
      <family val="2"/>
      <scheme val="minor"/>
    </font>
    <font>
      <b/>
      <sz val="11"/>
      <name val="Calibri"/>
      <family val="2"/>
      <scheme val="minor"/>
    </font>
    <font>
      <sz val="11"/>
      <color theme="1"/>
      <name val="Calibri"/>
      <family val="2"/>
    </font>
    <font>
      <sz val="14"/>
      <name val="Calibri"/>
      <family val="2"/>
      <scheme val="minor"/>
    </font>
    <font>
      <i/>
      <sz val="9"/>
      <color theme="4" tint="-0.499984740745262"/>
      <name val="Calibri"/>
      <family val="2"/>
      <scheme val="minor"/>
    </font>
    <font>
      <u/>
      <sz val="10"/>
      <color theme="1"/>
      <name val="Calibri"/>
      <family val="2"/>
      <scheme val="minor"/>
    </font>
    <font>
      <i/>
      <sz val="10"/>
      <color theme="1"/>
      <name val="Calibri"/>
      <family val="2"/>
      <scheme val="minor"/>
    </font>
    <font>
      <sz val="10"/>
      <name val="Calibri"/>
      <family val="2"/>
      <scheme val="minor"/>
    </font>
    <font>
      <sz val="10"/>
      <color rgb="FF000000"/>
      <name val="Calibri"/>
      <family val="2"/>
      <scheme val="minor"/>
    </font>
    <font>
      <sz val="10"/>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DD9C3"/>
        <bgColor indexed="64"/>
      </patternFill>
    </fill>
    <fill>
      <patternFill patternType="solid">
        <fgColor rgb="FFA5DEFB"/>
        <bgColor indexed="64"/>
      </patternFill>
    </fill>
    <fill>
      <patternFill patternType="solid">
        <fgColor theme="0"/>
        <bgColor indexed="64"/>
      </patternFill>
    </fill>
    <fill>
      <patternFill patternType="solid">
        <fgColor theme="0" tint="-0.14999847407452621"/>
        <bgColor indexed="64"/>
      </patternFill>
    </fill>
  </fills>
  <borders count="62">
    <border>
      <left/>
      <right/>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medium">
        <color auto="1"/>
      </top>
      <bottom/>
      <diagonal/>
    </border>
    <border>
      <left/>
      <right/>
      <top style="medium">
        <color auto="1"/>
      </top>
      <bottom style="medium">
        <color auto="1"/>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theme="0" tint="-0.34998626667073579"/>
      </bottom>
      <diagonal/>
    </border>
    <border>
      <left/>
      <right/>
      <top style="thin">
        <color indexed="64"/>
      </top>
      <bottom style="dotted">
        <color theme="0" tint="-0.34998626667073579"/>
      </bottom>
      <diagonal/>
    </border>
    <border>
      <left style="thin">
        <color indexed="64"/>
      </left>
      <right style="thin">
        <color indexed="64"/>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style="thin">
        <color indexed="64"/>
      </left>
      <right style="thin">
        <color indexed="64"/>
      </right>
      <top style="dotted">
        <color theme="0" tint="-0.34998626667073579"/>
      </top>
      <bottom style="thin">
        <color indexed="64"/>
      </bottom>
      <diagonal/>
    </border>
    <border>
      <left/>
      <right/>
      <top style="dotted">
        <color theme="0" tint="-0.34998626667073579"/>
      </top>
      <bottom style="thin">
        <color indexed="64"/>
      </bottom>
      <diagonal/>
    </border>
    <border>
      <left/>
      <right style="thin">
        <color indexed="64"/>
      </right>
      <top style="thin">
        <color indexed="64"/>
      </top>
      <bottom style="dotted">
        <color theme="0" tint="-0.34998626667073579"/>
      </bottom>
      <diagonal/>
    </border>
    <border>
      <left/>
      <right style="thin">
        <color indexed="64"/>
      </right>
      <top style="dotted">
        <color theme="0" tint="-0.34998626667073579"/>
      </top>
      <bottom style="dotted">
        <color theme="0" tint="-0.34998626667073579"/>
      </bottom>
      <diagonal/>
    </border>
    <border>
      <left/>
      <right style="thin">
        <color indexed="64"/>
      </right>
      <top style="dotted">
        <color theme="0" tint="-0.34998626667073579"/>
      </top>
      <bottom style="thin">
        <color indexed="64"/>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hair">
        <color theme="0" tint="-0.499984740745262"/>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top style="hair">
        <color theme="0" tint="-0.499984740745262"/>
      </top>
      <bottom style="hair">
        <color theme="0" tint="-0.499984740745262"/>
      </bottom>
      <diagonal/>
    </border>
    <border>
      <left style="thin">
        <color indexed="64"/>
      </left>
      <right/>
      <top style="thin">
        <color indexed="64"/>
      </top>
      <bottom style="dotted">
        <color theme="0" tint="-0.499984740745262"/>
      </bottom>
      <diagonal/>
    </border>
    <border>
      <left/>
      <right/>
      <top style="thin">
        <color indexed="64"/>
      </top>
      <bottom style="dotted">
        <color theme="0" tint="-0.499984740745262"/>
      </bottom>
      <diagonal/>
    </border>
    <border>
      <left/>
      <right style="thin">
        <color indexed="64"/>
      </right>
      <top style="thin">
        <color indexed="64"/>
      </top>
      <bottom style="dotted">
        <color theme="0" tint="-0.499984740745262"/>
      </bottom>
      <diagonal/>
    </border>
    <border>
      <left style="thin">
        <color indexed="64"/>
      </left>
      <right/>
      <top style="dotted">
        <color theme="0" tint="-0.499984740745262"/>
      </top>
      <bottom style="thin">
        <color indexed="64"/>
      </bottom>
      <diagonal/>
    </border>
    <border>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s>
  <cellStyleXfs count="4">
    <xf numFmtId="0" fontId="0" fillId="0" borderId="0"/>
    <xf numFmtId="0" fontId="5" fillId="0" borderId="0"/>
    <xf numFmtId="9" fontId="5" fillId="0" borderId="0" applyFill="0" applyBorder="0" applyAlignment="0" applyProtection="0"/>
    <xf numFmtId="0" fontId="12" fillId="0" borderId="0" applyNumberFormat="0" applyFill="0" applyBorder="0" applyAlignment="0" applyProtection="0"/>
  </cellStyleXfs>
  <cellXfs count="435">
    <xf numFmtId="0" fontId="0" fillId="0" borderId="0" xfId="0"/>
    <xf numFmtId="0" fontId="0" fillId="0" borderId="20"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xf>
    <xf numFmtId="0" fontId="0" fillId="0" borderId="0" xfId="0" applyAlignment="1">
      <alignment horizontal="center"/>
    </xf>
    <xf numFmtId="164" fontId="0" fillId="0" borderId="0" xfId="0" applyNumberFormat="1"/>
    <xf numFmtId="164" fontId="0" fillId="0" borderId="23" xfId="0" applyNumberFormat="1" applyBorder="1"/>
    <xf numFmtId="16" fontId="0" fillId="0" borderId="0" xfId="0" quotePrefix="1" applyNumberFormat="1" applyAlignment="1">
      <alignment horizontal="center"/>
    </xf>
    <xf numFmtId="0" fontId="0" fillId="0" borderId="14" xfId="0" applyBorder="1" applyAlignment="1">
      <alignment horizontal="center"/>
    </xf>
    <xf numFmtId="0" fontId="0" fillId="0" borderId="7" xfId="0" applyBorder="1" applyAlignment="1">
      <alignment horizontal="center"/>
    </xf>
    <xf numFmtId="164" fontId="0" fillId="0" borderId="7" xfId="0" applyNumberFormat="1" applyBorder="1"/>
    <xf numFmtId="164" fontId="0" fillId="0" borderId="18" xfId="0" applyNumberFormat="1" applyBorder="1"/>
    <xf numFmtId="0" fontId="0" fillId="0" borderId="7" xfId="0" quotePrefix="1" applyBorder="1" applyAlignment="1">
      <alignment horizontal="center"/>
    </xf>
    <xf numFmtId="0" fontId="0" fillId="0" borderId="18" xfId="0" applyBorder="1"/>
    <xf numFmtId="0" fontId="0" fillId="6" borderId="0" xfId="0" applyFill="1"/>
    <xf numFmtId="164" fontId="0" fillId="2" borderId="23" xfId="0" applyNumberFormat="1" applyFill="1" applyBorder="1"/>
    <xf numFmtId="164" fontId="0" fillId="2" borderId="18" xfId="0" applyNumberFormat="1" applyFill="1" applyBorder="1"/>
    <xf numFmtId="0" fontId="0" fillId="2" borderId="32" xfId="0" applyFill="1" applyBorder="1"/>
    <xf numFmtId="0" fontId="0" fillId="2" borderId="13" xfId="0" applyFill="1" applyBorder="1"/>
    <xf numFmtId="164" fontId="0" fillId="2" borderId="32" xfId="0" applyNumberFormat="1" applyFill="1" applyBorder="1"/>
    <xf numFmtId="164" fontId="0" fillId="2" borderId="13" xfId="0" applyNumberFormat="1" applyFill="1" applyBorder="1"/>
    <xf numFmtId="0" fontId="0" fillId="2" borderId="18" xfId="0" applyFill="1" applyBorder="1"/>
    <xf numFmtId="0" fontId="2" fillId="2" borderId="33" xfId="0" applyFont="1" applyFill="1" applyBorder="1"/>
    <xf numFmtId="164" fontId="2" fillId="2" borderId="33" xfId="0" applyNumberFormat="1" applyFont="1" applyFill="1" applyBorder="1"/>
    <xf numFmtId="164" fontId="2" fillId="2" borderId="21" xfId="0" applyNumberFormat="1" applyFont="1" applyFill="1" applyBorder="1"/>
    <xf numFmtId="0" fontId="2" fillId="2" borderId="21" xfId="0" applyFont="1" applyFill="1" applyBorder="1"/>
    <xf numFmtId="0" fontId="2" fillId="2" borderId="16" xfId="0" applyFont="1" applyFill="1" applyBorder="1"/>
    <xf numFmtId="164" fontId="2" fillId="2" borderId="16" xfId="0" applyNumberFormat="1" applyFont="1" applyFill="1" applyBorder="1"/>
    <xf numFmtId="164" fontId="2" fillId="2" borderId="31" xfId="0" applyNumberFormat="1" applyFont="1" applyFill="1" applyBorder="1"/>
    <xf numFmtId="0" fontId="4" fillId="4" borderId="24" xfId="1" applyFont="1" applyFill="1" applyBorder="1" applyAlignment="1" applyProtection="1">
      <alignment horizontal="right"/>
      <protection locked="0"/>
    </xf>
    <xf numFmtId="0" fontId="4" fillId="4" borderId="15" xfId="1" applyFont="1" applyFill="1" applyBorder="1" applyAlignment="1" applyProtection="1">
      <alignment horizontal="right"/>
      <protection locked="0"/>
    </xf>
    <xf numFmtId="0" fontId="4" fillId="4" borderId="15" xfId="1" applyFont="1" applyFill="1" applyBorder="1" applyAlignment="1" applyProtection="1">
      <alignment horizontal="right" vertical="top"/>
      <protection locked="0"/>
    </xf>
    <xf numFmtId="0" fontId="4" fillId="4" borderId="17" xfId="1" applyFont="1" applyFill="1" applyBorder="1" applyAlignment="1" applyProtection="1">
      <alignment horizontal="right"/>
      <protection locked="0"/>
    </xf>
    <xf numFmtId="0" fontId="4" fillId="4" borderId="26" xfId="1" applyFont="1" applyFill="1" applyBorder="1" applyAlignment="1" applyProtection="1">
      <alignment horizontal="center"/>
      <protection locked="0"/>
    </xf>
    <xf numFmtId="0" fontId="4" fillId="4" borderId="16" xfId="1" applyFont="1" applyFill="1" applyBorder="1" applyAlignment="1" applyProtection="1">
      <alignment horizontal="center"/>
      <protection locked="0"/>
    </xf>
    <xf numFmtId="0" fontId="4" fillId="4" borderId="16" xfId="1" applyFont="1" applyFill="1" applyBorder="1" applyAlignment="1" applyProtection="1">
      <alignment horizontal="center" vertical="top"/>
      <protection locked="0"/>
    </xf>
    <xf numFmtId="0" fontId="0" fillId="5" borderId="20" xfId="0" applyFill="1" applyBorder="1" applyAlignment="1">
      <alignment horizontal="center" vertical="center"/>
    </xf>
    <xf numFmtId="0" fontId="0" fillId="5" borderId="19" xfId="0" applyFill="1" applyBorder="1" applyAlignment="1">
      <alignment horizontal="center" vertical="center"/>
    </xf>
    <xf numFmtId="0" fontId="0" fillId="5" borderId="21" xfId="0" applyFill="1" applyBorder="1" applyAlignment="1">
      <alignment horizontal="center" wrapText="1"/>
    </xf>
    <xf numFmtId="0" fontId="0" fillId="2" borderId="22" xfId="0" applyFill="1" applyBorder="1" applyAlignment="1">
      <alignment horizontal="center"/>
    </xf>
    <xf numFmtId="0" fontId="0" fillId="2" borderId="0" xfId="0" applyFill="1" applyAlignment="1">
      <alignment horizontal="center"/>
    </xf>
    <xf numFmtId="16" fontId="0" fillId="2" borderId="0" xfId="0" quotePrefix="1" applyNumberFormat="1" applyFill="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2" borderId="7" xfId="0" quotePrefix="1" applyFill="1" applyBorder="1" applyAlignment="1">
      <alignment horizontal="center"/>
    </xf>
    <xf numFmtId="0" fontId="0" fillId="4" borderId="34" xfId="0" applyFill="1" applyBorder="1" applyAlignment="1" applyProtection="1">
      <alignment vertical="top"/>
      <protection locked="0"/>
    </xf>
    <xf numFmtId="0" fontId="0" fillId="4" borderId="36" xfId="0" applyFill="1" applyBorder="1" applyAlignment="1" applyProtection="1">
      <alignment vertical="top"/>
      <protection locked="0"/>
    </xf>
    <xf numFmtId="0" fontId="0" fillId="4" borderId="38" xfId="0" applyFill="1" applyBorder="1" applyAlignment="1" applyProtection="1">
      <alignment vertical="top"/>
      <protection locked="0"/>
    </xf>
    <xf numFmtId="0" fontId="9" fillId="6" borderId="0" xfId="0" applyFont="1" applyFill="1"/>
    <xf numFmtId="0" fontId="0" fillId="2" borderId="34" xfId="0" applyFill="1" applyBorder="1" applyAlignment="1">
      <alignment horizontal="center" vertical="top"/>
    </xf>
    <xf numFmtId="0" fontId="0" fillId="2" borderId="36" xfId="0" applyFill="1" applyBorder="1" applyAlignment="1">
      <alignment horizontal="center" vertical="top"/>
    </xf>
    <xf numFmtId="0" fontId="0" fillId="2" borderId="38" xfId="0" applyFill="1" applyBorder="1" applyAlignment="1">
      <alignment horizontal="center" vertical="top"/>
    </xf>
    <xf numFmtId="0" fontId="0" fillId="4" borderId="34"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164" fontId="0" fillId="2" borderId="16" xfId="0" applyNumberFormat="1" applyFill="1" applyBorder="1"/>
    <xf numFmtId="0" fontId="0" fillId="6" borderId="0" xfId="0" applyFill="1" applyAlignment="1">
      <alignment wrapText="1"/>
    </xf>
    <xf numFmtId="8" fontId="0" fillId="6" borderId="0" xfId="0" applyNumberFormat="1" applyFill="1"/>
    <xf numFmtId="0" fontId="4" fillId="4" borderId="45" xfId="1" applyFont="1" applyFill="1" applyBorder="1" applyAlignment="1" applyProtection="1">
      <alignment horizontal="right"/>
      <protection locked="0"/>
    </xf>
    <xf numFmtId="164" fontId="0" fillId="6" borderId="0" xfId="0" applyNumberFormat="1" applyFill="1"/>
    <xf numFmtId="0" fontId="4" fillId="4" borderId="11" xfId="1" applyFont="1" applyFill="1" applyBorder="1" applyProtection="1">
      <protection locked="0"/>
    </xf>
    <xf numFmtId="0" fontId="4" fillId="4" borderId="29" xfId="1" applyFont="1" applyFill="1" applyBorder="1" applyAlignment="1" applyProtection="1">
      <alignment horizontal="center"/>
      <protection locked="0"/>
    </xf>
    <xf numFmtId="0" fontId="0" fillId="3" borderId="20" xfId="0" applyFill="1" applyBorder="1"/>
    <xf numFmtId="0" fontId="0" fillId="3" borderId="19" xfId="0" applyFill="1" applyBorder="1"/>
    <xf numFmtId="0" fontId="0" fillId="3" borderId="32" xfId="0" applyFill="1" applyBorder="1" applyAlignment="1">
      <alignment horizontal="center"/>
    </xf>
    <xf numFmtId="0" fontId="0" fillId="3" borderId="13" xfId="0" applyFill="1" applyBorder="1" applyAlignment="1">
      <alignment horizontal="center"/>
    </xf>
    <xf numFmtId="0" fontId="4" fillId="5" borderId="25" xfId="1" applyFont="1" applyFill="1" applyBorder="1" applyProtection="1">
      <protection locked="0"/>
    </xf>
    <xf numFmtId="0" fontId="4" fillId="5" borderId="16" xfId="1" applyFont="1" applyFill="1" applyBorder="1" applyProtection="1">
      <protection locked="0"/>
    </xf>
    <xf numFmtId="0" fontId="4" fillId="5" borderId="11" xfId="1" applyFont="1" applyFill="1" applyBorder="1" applyProtection="1">
      <protection locked="0"/>
    </xf>
    <xf numFmtId="0" fontId="4" fillId="5" borderId="25" xfId="1" applyFont="1" applyFill="1" applyBorder="1" applyAlignment="1" applyProtection="1">
      <alignment horizontal="left" indent="1"/>
      <protection locked="0"/>
    </xf>
    <xf numFmtId="0" fontId="4" fillId="5" borderId="16" xfId="1" applyFont="1" applyFill="1" applyBorder="1" applyAlignment="1" applyProtection="1">
      <alignment horizontal="left" indent="1"/>
      <protection locked="0"/>
    </xf>
    <xf numFmtId="0" fontId="4" fillId="5" borderId="16" xfId="1" applyFont="1" applyFill="1" applyBorder="1" applyAlignment="1" applyProtection="1">
      <alignment horizontal="left" vertical="top" wrapText="1"/>
      <protection locked="0"/>
    </xf>
    <xf numFmtId="14" fontId="4" fillId="5" borderId="26" xfId="1" applyNumberFormat="1" applyFont="1" applyFill="1" applyBorder="1" applyAlignment="1" applyProtection="1">
      <alignment horizontal="left" indent="1"/>
      <protection locked="0"/>
    </xf>
    <xf numFmtId="14" fontId="4" fillId="5" borderId="29" xfId="1" applyNumberFormat="1" applyFont="1" applyFill="1" applyBorder="1" applyAlignment="1" applyProtection="1">
      <alignment horizontal="left" indent="1"/>
      <protection locked="0"/>
    </xf>
    <xf numFmtId="14" fontId="4" fillId="5" borderId="16" xfId="1" applyNumberFormat="1" applyFont="1" applyFill="1" applyBorder="1" applyAlignment="1" applyProtection="1">
      <alignment horizontal="left" indent="1"/>
      <protection locked="0"/>
    </xf>
    <xf numFmtId="14" fontId="4" fillId="5" borderId="12" xfId="1" applyNumberFormat="1" applyFont="1" applyFill="1" applyBorder="1" applyAlignment="1" applyProtection="1">
      <alignment horizontal="left" indent="1"/>
      <protection locked="0"/>
    </xf>
    <xf numFmtId="0" fontId="4" fillId="5" borderId="26" xfId="1" applyFont="1" applyFill="1" applyBorder="1" applyAlignment="1" applyProtection="1">
      <alignment horizontal="right" indent="1"/>
      <protection locked="0"/>
    </xf>
    <xf numFmtId="0" fontId="4" fillId="5" borderId="29" xfId="1" applyFont="1" applyFill="1" applyBorder="1" applyAlignment="1" applyProtection="1">
      <alignment horizontal="left" indent="1"/>
      <protection locked="0"/>
    </xf>
    <xf numFmtId="0" fontId="4" fillId="5" borderId="11" xfId="1" applyFont="1" applyFill="1" applyBorder="1" applyAlignment="1" applyProtection="1">
      <alignment horizontal="left" indent="1"/>
      <protection locked="0"/>
    </xf>
    <xf numFmtId="0" fontId="4" fillId="5" borderId="29" xfId="1" applyFont="1" applyFill="1" applyBorder="1" applyAlignment="1" applyProtection="1">
      <alignment horizontal="right" indent="1"/>
      <protection locked="0"/>
    </xf>
    <xf numFmtId="0" fontId="4" fillId="5" borderId="16" xfId="1" applyFont="1" applyFill="1" applyBorder="1" applyAlignment="1" applyProtection="1">
      <alignment horizontal="right" indent="1"/>
      <protection locked="0"/>
    </xf>
    <xf numFmtId="0" fontId="4" fillId="5" borderId="11" xfId="1" applyFont="1" applyFill="1" applyBorder="1" applyAlignment="1" applyProtection="1">
      <alignment horizontal="right" indent="1"/>
      <protection locked="0"/>
    </xf>
    <xf numFmtId="14" fontId="4" fillId="5" borderId="25" xfId="1" applyNumberFormat="1" applyFont="1" applyFill="1" applyBorder="1" applyAlignment="1" applyProtection="1">
      <alignment horizontal="left" indent="1"/>
      <protection locked="0"/>
    </xf>
    <xf numFmtId="14" fontId="4" fillId="5" borderId="11" xfId="1" applyNumberFormat="1" applyFont="1" applyFill="1" applyBorder="1" applyAlignment="1" applyProtection="1">
      <alignment horizontal="left" indent="1"/>
      <protection locked="0"/>
    </xf>
    <xf numFmtId="0" fontId="4" fillId="5" borderId="16" xfId="1" applyFont="1" applyFill="1" applyBorder="1" applyAlignment="1" applyProtection="1">
      <alignment horizontal="left" vertical="top" indent="1"/>
      <protection locked="0"/>
    </xf>
    <xf numFmtId="2" fontId="4" fillId="5" borderId="25" xfId="1" applyNumberFormat="1" applyFont="1" applyFill="1" applyBorder="1" applyAlignment="1" applyProtection="1">
      <alignment horizontal="right" indent="1"/>
      <protection locked="0"/>
    </xf>
    <xf numFmtId="2" fontId="4" fillId="5" borderId="16" xfId="1" applyNumberFormat="1" applyFont="1" applyFill="1" applyBorder="1" applyAlignment="1" applyProtection="1">
      <alignment horizontal="right" indent="1"/>
      <protection locked="0"/>
    </xf>
    <xf numFmtId="2" fontId="4" fillId="5" borderId="11" xfId="1" applyNumberFormat="1" applyFont="1" applyFill="1" applyBorder="1" applyAlignment="1" applyProtection="1">
      <alignment horizontal="right" indent="1"/>
      <protection locked="0"/>
    </xf>
    <xf numFmtId="169" fontId="4" fillId="5" borderId="25" xfId="1" applyNumberFormat="1" applyFont="1" applyFill="1" applyBorder="1" applyAlignment="1" applyProtection="1">
      <alignment horizontal="right" indent="1"/>
      <protection locked="0"/>
    </xf>
    <xf numFmtId="169" fontId="4" fillId="5" borderId="16" xfId="1" applyNumberFormat="1" applyFont="1" applyFill="1" applyBorder="1" applyAlignment="1" applyProtection="1">
      <alignment horizontal="right" indent="1"/>
      <protection locked="0"/>
    </xf>
    <xf numFmtId="169" fontId="4" fillId="5" borderId="11" xfId="1" applyNumberFormat="1" applyFont="1" applyFill="1" applyBorder="1" applyAlignment="1" applyProtection="1">
      <alignment horizontal="right" indent="1"/>
      <protection locked="0"/>
    </xf>
    <xf numFmtId="167" fontId="4" fillId="5" borderId="26" xfId="1" applyNumberFormat="1" applyFont="1" applyFill="1" applyBorder="1" applyAlignment="1" applyProtection="1">
      <alignment horizontal="right" indent="2"/>
      <protection locked="0"/>
    </xf>
    <xf numFmtId="167" fontId="4" fillId="5" borderId="29" xfId="1" applyNumberFormat="1" applyFont="1" applyFill="1" applyBorder="1" applyAlignment="1" applyProtection="1">
      <alignment horizontal="right" indent="2"/>
      <protection locked="0"/>
    </xf>
    <xf numFmtId="167" fontId="4" fillId="5" borderId="14" xfId="1" applyNumberFormat="1" applyFont="1" applyFill="1" applyBorder="1" applyAlignment="1" applyProtection="1">
      <alignment horizontal="right" indent="2"/>
      <protection locked="0"/>
    </xf>
    <xf numFmtId="0" fontId="0" fillId="5" borderId="35" xfId="0" applyFill="1" applyBorder="1" applyAlignment="1" applyProtection="1">
      <alignment vertical="top" wrapText="1"/>
      <protection locked="0"/>
    </xf>
    <xf numFmtId="0" fontId="0" fillId="5" borderId="34" xfId="0" applyFill="1" applyBorder="1" applyAlignment="1" applyProtection="1">
      <alignment vertical="top" wrapText="1"/>
      <protection locked="0"/>
    </xf>
    <xf numFmtId="166" fontId="0" fillId="5" borderId="34" xfId="0" applyNumberFormat="1" applyFill="1" applyBorder="1" applyAlignment="1" applyProtection="1">
      <alignment vertical="center"/>
      <protection locked="0"/>
    </xf>
    <xf numFmtId="164" fontId="0" fillId="5" borderId="34" xfId="0" applyNumberFormat="1" applyFill="1" applyBorder="1" applyAlignment="1" applyProtection="1">
      <alignment vertical="center"/>
      <protection locked="0"/>
    </xf>
    <xf numFmtId="0" fontId="0" fillId="5" borderId="37" xfId="0" applyFill="1" applyBorder="1" applyAlignment="1" applyProtection="1">
      <alignment vertical="top" wrapText="1"/>
      <protection locked="0"/>
    </xf>
    <xf numFmtId="0" fontId="0" fillId="5" borderId="36" xfId="0" applyFill="1" applyBorder="1" applyAlignment="1" applyProtection="1">
      <alignment vertical="top" wrapText="1"/>
      <protection locked="0"/>
    </xf>
    <xf numFmtId="166" fontId="0" fillId="5" borderId="36" xfId="0" applyNumberFormat="1" applyFill="1" applyBorder="1" applyAlignment="1" applyProtection="1">
      <alignment vertical="center"/>
      <protection locked="0"/>
    </xf>
    <xf numFmtId="164" fontId="0" fillId="5" borderId="36" xfId="0" applyNumberFormat="1" applyFill="1" applyBorder="1" applyAlignment="1" applyProtection="1">
      <alignment vertical="center"/>
      <protection locked="0"/>
    </xf>
    <xf numFmtId="166" fontId="0" fillId="5" borderId="36" xfId="0" applyNumberFormat="1" applyFill="1" applyBorder="1" applyAlignment="1" applyProtection="1">
      <alignment horizontal="right" vertical="center"/>
      <protection locked="0"/>
    </xf>
    <xf numFmtId="0" fontId="0" fillId="5" borderId="43" xfId="0" applyFill="1" applyBorder="1" applyAlignment="1" applyProtection="1">
      <alignment vertical="top" wrapText="1"/>
      <protection locked="0"/>
    </xf>
    <xf numFmtId="0" fontId="0" fillId="5" borderId="44" xfId="0" applyFill="1" applyBorder="1" applyAlignment="1" applyProtection="1">
      <alignment vertical="top" wrapText="1"/>
      <protection locked="0"/>
    </xf>
    <xf numFmtId="0" fontId="0" fillId="5" borderId="39"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166" fontId="0" fillId="5" borderId="38" xfId="0" applyNumberFormat="1" applyFill="1" applyBorder="1" applyAlignment="1" applyProtection="1">
      <alignment vertical="center"/>
      <protection locked="0"/>
    </xf>
    <xf numFmtId="164" fontId="0" fillId="5" borderId="38" xfId="0" applyNumberFormat="1" applyFill="1" applyBorder="1" applyAlignment="1" applyProtection="1">
      <alignment vertical="center"/>
      <protection locked="0"/>
    </xf>
    <xf numFmtId="164" fontId="0" fillId="2" borderId="34" xfId="0" applyNumberFormat="1" applyFill="1" applyBorder="1" applyAlignment="1">
      <alignment horizontal="right" vertical="center"/>
    </xf>
    <xf numFmtId="164" fontId="0" fillId="2" borderId="40" xfId="0" applyNumberFormat="1" applyFill="1" applyBorder="1" applyAlignment="1">
      <alignment horizontal="right" vertical="center"/>
    </xf>
    <xf numFmtId="164" fontId="0" fillId="2" borderId="36" xfId="0" applyNumberFormat="1" applyFill="1" applyBorder="1" applyAlignment="1">
      <alignment horizontal="right" vertical="center"/>
    </xf>
    <xf numFmtId="164" fontId="0" fillId="2" borderId="41" xfId="0" applyNumberFormat="1" applyFill="1" applyBorder="1" applyAlignment="1">
      <alignment horizontal="right" vertical="center"/>
    </xf>
    <xf numFmtId="164" fontId="0" fillId="2" borderId="38" xfId="0" applyNumberFormat="1" applyFill="1" applyBorder="1" applyAlignment="1">
      <alignment horizontal="right" vertical="center"/>
    </xf>
    <xf numFmtId="164" fontId="0" fillId="2" borderId="42" xfId="0" applyNumberFormat="1" applyFill="1" applyBorder="1" applyAlignment="1">
      <alignment horizontal="right" vertical="center"/>
    </xf>
    <xf numFmtId="0" fontId="2" fillId="6" borderId="0" xfId="0" applyFont="1" applyFill="1"/>
    <xf numFmtId="0" fontId="0" fillId="6" borderId="0" xfId="0" applyFill="1" applyAlignment="1">
      <alignment vertical="top"/>
    </xf>
    <xf numFmtId="0" fontId="6" fillId="6" borderId="0" xfId="0" applyFont="1" applyFill="1"/>
    <xf numFmtId="0" fontId="0" fillId="6" borderId="7" xfId="0" applyFill="1" applyBorder="1"/>
    <xf numFmtId="0" fontId="0" fillId="6" borderId="18" xfId="0" applyFill="1" applyBorder="1"/>
    <xf numFmtId="0" fontId="8" fillId="6" borderId="14" xfId="0" applyFont="1" applyFill="1" applyBorder="1" applyAlignment="1">
      <alignment horizontal="left" vertical="top"/>
    </xf>
    <xf numFmtId="0" fontId="6" fillId="6" borderId="0" xfId="0" applyFont="1" applyFill="1" applyAlignment="1">
      <alignment vertical="top"/>
    </xf>
    <xf numFmtId="0" fontId="4" fillId="6" borderId="0" xfId="1" applyFont="1" applyFill="1"/>
    <xf numFmtId="0" fontId="0" fillId="3" borderId="11" xfId="1" applyFont="1" applyFill="1" applyBorder="1" applyAlignment="1">
      <alignment horizontal="left" vertical="center" wrapText="1" indent="1"/>
    </xf>
    <xf numFmtId="0" fontId="0" fillId="3" borderId="1" xfId="1" applyFont="1" applyFill="1" applyBorder="1" applyAlignment="1">
      <alignment horizontal="center" vertical="center" wrapText="1"/>
    </xf>
    <xf numFmtId="0" fontId="0" fillId="3" borderId="11" xfId="1" applyFont="1" applyFill="1" applyBorder="1" applyAlignment="1">
      <alignment horizontal="center" vertical="center" wrapText="1"/>
    </xf>
    <xf numFmtId="0" fontId="1" fillId="3" borderId="12"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0" fillId="3" borderId="12" xfId="1" applyFont="1" applyFill="1" applyBorder="1" applyAlignment="1">
      <alignment horizontal="center" vertical="center" wrapText="1"/>
    </xf>
    <xf numFmtId="167" fontId="4" fillId="2" borderId="25" xfId="2" applyNumberFormat="1" applyFont="1" applyFill="1" applyBorder="1" applyAlignment="1" applyProtection="1">
      <alignment horizontal="center"/>
    </xf>
    <xf numFmtId="165" fontId="4" fillId="2" borderId="25" xfId="1" applyNumberFormat="1" applyFont="1" applyFill="1" applyBorder="1" applyAlignment="1">
      <alignment horizontal="center"/>
    </xf>
    <xf numFmtId="165" fontId="4" fillId="2" borderId="26" xfId="1" applyNumberFormat="1" applyFont="1" applyFill="1" applyBorder="1" applyAlignment="1">
      <alignment horizontal="center"/>
    </xf>
    <xf numFmtId="167" fontId="4" fillId="2" borderId="16" xfId="2" applyNumberFormat="1" applyFont="1" applyFill="1" applyBorder="1" applyAlignment="1" applyProtection="1">
      <alignment horizontal="center"/>
    </xf>
    <xf numFmtId="165" fontId="4" fillId="2" borderId="16" xfId="1" applyNumberFormat="1" applyFont="1" applyFill="1" applyBorder="1" applyAlignment="1">
      <alignment horizontal="center"/>
    </xf>
    <xf numFmtId="165" fontId="4" fillId="2" borderId="29" xfId="1" applyNumberFormat="1" applyFont="1" applyFill="1" applyBorder="1" applyAlignment="1">
      <alignment horizontal="center"/>
    </xf>
    <xf numFmtId="0" fontId="4" fillId="6" borderId="0" xfId="1" applyFont="1" applyFill="1" applyAlignment="1">
      <alignment vertical="top"/>
    </xf>
    <xf numFmtId="167" fontId="4" fillId="2" borderId="11" xfId="2" applyNumberFormat="1" applyFont="1" applyFill="1" applyBorder="1" applyAlignment="1" applyProtection="1">
      <alignment horizontal="center"/>
    </xf>
    <xf numFmtId="165" fontId="4" fillId="2" borderId="46" xfId="1" applyNumberFormat="1" applyFont="1" applyFill="1" applyBorder="1" applyAlignment="1">
      <alignment horizontal="center"/>
    </xf>
    <xf numFmtId="165" fontId="4" fillId="2" borderId="11" xfId="1" applyNumberFormat="1" applyFont="1" applyFill="1" applyBorder="1" applyAlignment="1">
      <alignment horizontal="center"/>
    </xf>
    <xf numFmtId="165" fontId="4" fillId="2" borderId="13" xfId="1" applyNumberFormat="1" applyFont="1" applyFill="1" applyBorder="1" applyAlignment="1">
      <alignment horizontal="center"/>
    </xf>
    <xf numFmtId="165" fontId="4" fillId="2" borderId="14" xfId="1" applyNumberFormat="1" applyFont="1" applyFill="1" applyBorder="1" applyAlignment="1">
      <alignment horizontal="center"/>
    </xf>
    <xf numFmtId="165" fontId="4" fillId="2" borderId="12" xfId="1" applyNumberFormat="1" applyFont="1" applyFill="1" applyBorder="1" applyAlignment="1">
      <alignment horizontal="center"/>
    </xf>
    <xf numFmtId="0" fontId="4" fillId="6" borderId="0" xfId="1" applyFont="1" applyFill="1" applyAlignment="1">
      <alignment horizontal="right"/>
    </xf>
    <xf numFmtId="0" fontId="4" fillId="6" borderId="0" xfId="1" applyFont="1" applyFill="1" applyAlignment="1">
      <alignment horizontal="center"/>
    </xf>
    <xf numFmtId="0" fontId="2" fillId="6" borderId="5" xfId="1" applyFont="1" applyFill="1" applyBorder="1" applyAlignment="1">
      <alignment vertical="center"/>
    </xf>
    <xf numFmtId="0" fontId="2" fillId="6" borderId="3" xfId="1" applyFont="1" applyFill="1" applyBorder="1" applyAlignment="1">
      <alignment vertical="center"/>
    </xf>
    <xf numFmtId="0" fontId="2" fillId="4" borderId="6" xfId="1" applyFont="1" applyFill="1" applyBorder="1" applyAlignment="1">
      <alignment vertical="center"/>
    </xf>
    <xf numFmtId="165" fontId="2" fillId="4" borderId="27" xfId="1" applyNumberFormat="1" applyFont="1" applyFill="1" applyBorder="1" applyAlignment="1">
      <alignment horizontal="right" vertical="center"/>
    </xf>
    <xf numFmtId="165" fontId="2" fillId="4" borderId="28" xfId="1" applyNumberFormat="1" applyFont="1" applyFill="1" applyBorder="1" applyAlignment="1">
      <alignment horizontal="center" vertical="center"/>
    </xf>
    <xf numFmtId="0" fontId="2" fillId="6" borderId="0" xfId="1" applyFont="1" applyFill="1"/>
    <xf numFmtId="0" fontId="2" fillId="6" borderId="0" xfId="1" applyFont="1" applyFill="1" applyAlignment="1">
      <alignment vertical="center"/>
    </xf>
    <xf numFmtId="165" fontId="2" fillId="6" borderId="0" xfId="1" applyNumberFormat="1" applyFont="1" applyFill="1" applyAlignment="1">
      <alignment horizontal="center" vertical="center"/>
    </xf>
    <xf numFmtId="0" fontId="4" fillId="6" borderId="0" xfId="1" applyFont="1" applyFill="1" applyAlignment="1">
      <alignment horizontal="left" indent="2"/>
    </xf>
    <xf numFmtId="0" fontId="4" fillId="2" borderId="29" xfId="1" applyFont="1" applyFill="1" applyBorder="1" applyAlignment="1">
      <alignment horizontal="right"/>
    </xf>
    <xf numFmtId="0" fontId="4" fillId="2" borderId="30" xfId="1" applyFont="1" applyFill="1" applyBorder="1" applyAlignment="1">
      <alignment horizontal="left" indent="1"/>
    </xf>
    <xf numFmtId="164" fontId="4" fillId="2" borderId="31" xfId="1" applyNumberFormat="1" applyFont="1" applyFill="1" applyBorder="1" applyAlignment="1">
      <alignment horizontal="right"/>
    </xf>
    <xf numFmtId="0" fontId="13" fillId="6" borderId="0" xfId="1" applyFont="1" applyFill="1"/>
    <xf numFmtId="0" fontId="4" fillId="2" borderId="29" xfId="1" applyFont="1" applyFill="1" applyBorder="1" applyAlignment="1">
      <alignment horizontal="left" indent="2"/>
    </xf>
    <xf numFmtId="0" fontId="4" fillId="2" borderId="20" xfId="1" applyFont="1" applyFill="1" applyBorder="1" applyAlignment="1">
      <alignment horizontal="left" indent="2"/>
    </xf>
    <xf numFmtId="164" fontId="4" fillId="2" borderId="21" xfId="1" applyNumberFormat="1" applyFont="1" applyFill="1" applyBorder="1" applyAlignment="1">
      <alignment horizontal="right"/>
    </xf>
    <xf numFmtId="164" fontId="4" fillId="6" borderId="0" xfId="1" applyNumberFormat="1" applyFont="1" applyFill="1"/>
    <xf numFmtId="0" fontId="4" fillId="5" borderId="13" xfId="1" applyFont="1" applyFill="1" applyBorder="1" applyProtection="1">
      <protection locked="0"/>
    </xf>
    <xf numFmtId="0" fontId="13" fillId="5" borderId="16" xfId="1" applyFont="1" applyFill="1" applyBorder="1" applyAlignment="1" applyProtection="1">
      <alignment wrapText="1"/>
      <protection locked="0"/>
    </xf>
    <xf numFmtId="0" fontId="0" fillId="3" borderId="16" xfId="0" applyFill="1" applyBorder="1" applyAlignment="1">
      <alignment vertical="center"/>
    </xf>
    <xf numFmtId="0" fontId="0" fillId="3" borderId="30"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right" vertical="center" wrapText="1"/>
    </xf>
    <xf numFmtId="0" fontId="0" fillId="3" borderId="16" xfId="0" applyFill="1" applyBorder="1" applyAlignment="1">
      <alignment horizontal="center" vertical="center"/>
    </xf>
    <xf numFmtId="0" fontId="0" fillId="3" borderId="31" xfId="0" applyFill="1" applyBorder="1" applyAlignment="1">
      <alignment horizontal="center" vertical="center"/>
    </xf>
    <xf numFmtId="0" fontId="0" fillId="6" borderId="0" xfId="0" applyFill="1" applyAlignment="1">
      <alignment vertical="center"/>
    </xf>
    <xf numFmtId="0" fontId="9" fillId="6" borderId="0" xfId="0" applyFont="1" applyFill="1" applyAlignment="1">
      <alignment vertical="center"/>
    </xf>
    <xf numFmtId="0" fontId="11" fillId="6" borderId="0" xfId="0" applyFont="1" applyFill="1" applyAlignment="1">
      <alignment horizontal="right" wrapText="1"/>
    </xf>
    <xf numFmtId="0" fontId="0" fillId="6" borderId="0" xfId="0" applyFill="1" applyAlignment="1">
      <alignment horizontal="center"/>
    </xf>
    <xf numFmtId="0" fontId="0" fillId="3" borderId="30" xfId="0" applyFill="1" applyBorder="1" applyAlignment="1">
      <alignment horizontal="center" vertical="center"/>
    </xf>
    <xf numFmtId="0" fontId="0" fillId="2" borderId="35" xfId="0" applyFill="1" applyBorder="1" applyAlignment="1">
      <alignment vertical="top"/>
    </xf>
    <xf numFmtId="0" fontId="0" fillId="2" borderId="37" xfId="0" applyFill="1" applyBorder="1" applyAlignment="1">
      <alignment vertical="top"/>
    </xf>
    <xf numFmtId="0" fontId="0" fillId="2" borderId="39" xfId="0" applyFill="1" applyBorder="1" applyAlignment="1">
      <alignment vertical="top"/>
    </xf>
    <xf numFmtId="0" fontId="0" fillId="0" borderId="0" xfId="0" applyAlignment="1">
      <alignment horizontal="right"/>
    </xf>
    <xf numFmtId="0" fontId="4" fillId="4" borderId="25" xfId="1" applyFont="1" applyFill="1" applyBorder="1" applyAlignment="1" applyProtection="1">
      <alignment horizontal="right" indent="1"/>
      <protection locked="0"/>
    </xf>
    <xf numFmtId="0" fontId="4" fillId="4" borderId="16" xfId="1" applyFont="1" applyFill="1" applyBorder="1" applyAlignment="1" applyProtection="1">
      <alignment horizontal="right" indent="1"/>
      <protection locked="0"/>
    </xf>
    <xf numFmtId="0" fontId="4" fillId="4" borderId="16" xfId="1" applyFont="1" applyFill="1" applyBorder="1" applyAlignment="1" applyProtection="1">
      <alignment horizontal="right" vertical="top" indent="1"/>
      <protection locked="0"/>
    </xf>
    <xf numFmtId="0" fontId="4" fillId="4" borderId="11" xfId="1" applyFont="1" applyFill="1" applyBorder="1" applyAlignment="1" applyProtection="1">
      <alignment horizontal="right" indent="1"/>
      <protection locked="0"/>
    </xf>
    <xf numFmtId="164" fontId="0" fillId="5" borderId="34" xfId="0" applyNumberFormat="1" applyFill="1" applyBorder="1" applyAlignment="1" applyProtection="1">
      <alignment horizontal="right" vertical="center"/>
      <protection locked="0"/>
    </xf>
    <xf numFmtId="164" fontId="0" fillId="5" borderId="35" xfId="0" applyNumberFormat="1" applyFill="1" applyBorder="1" applyAlignment="1" applyProtection="1">
      <alignment horizontal="right" vertical="center"/>
      <protection locked="0"/>
    </xf>
    <xf numFmtId="164" fontId="0" fillId="5" borderId="36" xfId="0" applyNumberFormat="1" applyFill="1" applyBorder="1" applyAlignment="1" applyProtection="1">
      <alignment horizontal="right" vertical="center"/>
      <protection locked="0"/>
    </xf>
    <xf numFmtId="164" fontId="0" fillId="5" borderId="37" xfId="0" applyNumberFormat="1" applyFill="1" applyBorder="1" applyAlignment="1" applyProtection="1">
      <alignment horizontal="right" vertical="center"/>
      <protection locked="0"/>
    </xf>
    <xf numFmtId="164" fontId="0" fillId="5" borderId="38" xfId="0" applyNumberFormat="1" applyFill="1" applyBorder="1" applyAlignment="1" applyProtection="1">
      <alignment horizontal="right" vertical="center"/>
      <protection locked="0"/>
    </xf>
    <xf numFmtId="164" fontId="0" fillId="5" borderId="39" xfId="0" applyNumberFormat="1" applyFill="1" applyBorder="1" applyAlignment="1" applyProtection="1">
      <alignment horizontal="right" vertical="center"/>
      <protection locked="0"/>
    </xf>
    <xf numFmtId="15" fontId="0" fillId="6" borderId="0" xfId="0" applyNumberFormat="1" applyFill="1"/>
    <xf numFmtId="0" fontId="15" fillId="6" borderId="0" xfId="1" applyFont="1" applyFill="1" applyAlignment="1">
      <alignment horizontal="left"/>
    </xf>
    <xf numFmtId="15" fontId="4" fillId="6" borderId="0" xfId="1" applyNumberFormat="1" applyFont="1" applyFill="1"/>
    <xf numFmtId="0" fontId="3" fillId="6" borderId="0" xfId="0" applyFont="1" applyFill="1" applyAlignment="1">
      <alignment horizontal="left" indent="2"/>
    </xf>
    <xf numFmtId="0" fontId="8" fillId="6" borderId="7" xfId="0" applyFont="1" applyFill="1" applyBorder="1" applyAlignment="1">
      <alignment horizontal="left" vertical="top"/>
    </xf>
    <xf numFmtId="0" fontId="11" fillId="6" borderId="20" xfId="0" applyFont="1" applyFill="1" applyBorder="1" applyAlignment="1" applyProtection="1">
      <alignment horizontal="center" vertical="center"/>
      <protection locked="0"/>
    </xf>
    <xf numFmtId="0" fontId="11" fillId="6" borderId="21" xfId="0" applyFont="1" applyFill="1" applyBorder="1" applyAlignment="1" applyProtection="1">
      <alignment horizontal="center" vertical="center"/>
      <protection locked="0"/>
    </xf>
    <xf numFmtId="0" fontId="11" fillId="6" borderId="48" xfId="0" applyFont="1" applyFill="1" applyBorder="1" applyAlignment="1" applyProtection="1">
      <alignment horizontal="center" vertical="center"/>
      <protection locked="0"/>
    </xf>
    <xf numFmtId="0" fontId="11" fillId="6" borderId="50" xfId="0" applyFont="1" applyFill="1" applyBorder="1" applyAlignment="1" applyProtection="1">
      <alignment horizontal="center" vertical="center"/>
      <protection locked="0"/>
    </xf>
    <xf numFmtId="0" fontId="11" fillId="6" borderId="51" xfId="0" applyFont="1" applyFill="1" applyBorder="1" applyAlignment="1" applyProtection="1">
      <alignment horizontal="center" vertical="center"/>
      <protection locked="0"/>
    </xf>
    <xf numFmtId="0" fontId="3" fillId="6" borderId="22" xfId="0" applyFont="1" applyFill="1" applyBorder="1"/>
    <xf numFmtId="0" fontId="3" fillId="6" borderId="0" xfId="0" applyFont="1" applyFill="1"/>
    <xf numFmtId="0" fontId="0" fillId="6" borderId="0" xfId="0" applyFill="1" applyAlignment="1">
      <alignment horizontal="left" indent="3"/>
    </xf>
    <xf numFmtId="0" fontId="0" fillId="6" borderId="0" xfId="0" applyFill="1" applyAlignment="1">
      <alignment horizontal="left" indent="1"/>
    </xf>
    <xf numFmtId="0" fontId="11" fillId="6" borderId="14"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49" xfId="0" applyFont="1" applyFill="1" applyBorder="1" applyAlignment="1">
      <alignment horizontal="center" vertical="top"/>
    </xf>
    <xf numFmtId="0" fontId="11" fillId="6" borderId="52" xfId="0" applyFont="1" applyFill="1" applyBorder="1" applyAlignment="1">
      <alignment horizontal="center" vertical="top"/>
    </xf>
    <xf numFmtId="0" fontId="11" fillId="6" borderId="53" xfId="0" applyFont="1" applyFill="1" applyBorder="1" applyAlignment="1">
      <alignment horizontal="center" vertical="top"/>
    </xf>
    <xf numFmtId="0" fontId="11" fillId="6" borderId="54" xfId="0" applyFont="1" applyFill="1" applyBorder="1" applyAlignment="1">
      <alignment horizontal="center" vertical="top"/>
    </xf>
    <xf numFmtId="0" fontId="0" fillId="6" borderId="0" xfId="0" applyFill="1" applyAlignment="1">
      <alignment horizontal="left" indent="2"/>
    </xf>
    <xf numFmtId="0" fontId="0" fillId="6" borderId="0" xfId="0" applyFill="1" applyAlignment="1">
      <alignment horizontal="left" indent="4"/>
    </xf>
    <xf numFmtId="0" fontId="3" fillId="0" borderId="0" xfId="0" applyFont="1"/>
    <xf numFmtId="0" fontId="3" fillId="6" borderId="0" xfId="0" applyFont="1" applyFill="1" applyAlignment="1">
      <alignment horizontal="right"/>
    </xf>
    <xf numFmtId="0" fontId="3" fillId="6" borderId="0" xfId="0" applyFont="1" applyFill="1" applyAlignment="1">
      <alignment horizontal="left" indent="3"/>
    </xf>
    <xf numFmtId="0" fontId="3" fillId="6" borderId="47" xfId="0" applyFont="1" applyFill="1" applyBorder="1"/>
    <xf numFmtId="0" fontId="3" fillId="6" borderId="55" xfId="0" applyFont="1" applyFill="1" applyBorder="1"/>
    <xf numFmtId="0" fontId="3" fillId="6" borderId="0" xfId="0" applyFont="1" applyFill="1" applyAlignment="1">
      <alignment wrapText="1"/>
    </xf>
    <xf numFmtId="0" fontId="3" fillId="6" borderId="0" xfId="0" applyFont="1" applyFill="1" applyAlignment="1">
      <alignment horizontal="left" wrapText="1"/>
    </xf>
    <xf numFmtId="0" fontId="3" fillId="6" borderId="0" xfId="0" applyFont="1" applyFill="1" applyAlignment="1">
      <alignment horizontal="left" indent="4"/>
    </xf>
    <xf numFmtId="0" fontId="3" fillId="5" borderId="29" xfId="0" applyFont="1" applyFill="1" applyBorder="1" applyAlignment="1">
      <alignment horizontal="left" indent="3"/>
    </xf>
    <xf numFmtId="0" fontId="3" fillId="5" borderId="30" xfId="0" applyFont="1" applyFill="1" applyBorder="1" applyAlignment="1">
      <alignment horizontal="left" indent="3"/>
    </xf>
    <xf numFmtId="0" fontId="3" fillId="6" borderId="0" xfId="0" applyFont="1" applyFill="1" applyAlignment="1">
      <alignment horizontal="left" indent="1"/>
    </xf>
    <xf numFmtId="0" fontId="3" fillId="6" borderId="19" xfId="0" applyFont="1" applyFill="1" applyBorder="1" applyAlignment="1">
      <alignment horizontal="left" indent="1"/>
    </xf>
    <xf numFmtId="0" fontId="3" fillId="6" borderId="19" xfId="0" applyFont="1" applyFill="1" applyBorder="1" applyAlignment="1">
      <alignment horizontal="left"/>
    </xf>
    <xf numFmtId="0" fontId="3" fillId="6" borderId="0" xfId="0" applyFont="1" applyFill="1" applyAlignment="1">
      <alignment horizontal="left"/>
    </xf>
    <xf numFmtId="0" fontId="6" fillId="6" borderId="0" xfId="0" applyFont="1" applyFill="1" applyAlignment="1">
      <alignment horizontal="left" indent="1"/>
    </xf>
    <xf numFmtId="0" fontId="3" fillId="7" borderId="20" xfId="0" applyFont="1" applyFill="1" applyBorder="1" applyAlignment="1">
      <alignment vertical="center"/>
    </xf>
    <xf numFmtId="0" fontId="3" fillId="7" borderId="19" xfId="0" applyFont="1" applyFill="1" applyBorder="1" applyAlignment="1">
      <alignment vertical="center"/>
    </xf>
    <xf numFmtId="0" fontId="3" fillId="7" borderId="21" xfId="0" applyFont="1" applyFill="1" applyBorder="1" applyAlignment="1">
      <alignment vertical="center"/>
    </xf>
    <xf numFmtId="0" fontId="3" fillId="7" borderId="56" xfId="0" applyFont="1" applyFill="1" applyBorder="1" applyAlignment="1">
      <alignment vertical="center"/>
    </xf>
    <xf numFmtId="0" fontId="3" fillId="7" borderId="57" xfId="0" applyFont="1" applyFill="1" applyBorder="1" applyAlignment="1">
      <alignment vertical="center"/>
    </xf>
    <xf numFmtId="0" fontId="3" fillId="7" borderId="58" xfId="0" applyFont="1" applyFill="1" applyBorder="1" applyAlignment="1">
      <alignment vertical="center"/>
    </xf>
    <xf numFmtId="0" fontId="3" fillId="7" borderId="22" xfId="0" applyFont="1" applyFill="1" applyBorder="1" applyAlignment="1">
      <alignment vertical="center"/>
    </xf>
    <xf numFmtId="0" fontId="3" fillId="7" borderId="0" xfId="0" applyFont="1" applyFill="1" applyAlignment="1">
      <alignment vertical="center"/>
    </xf>
    <xf numFmtId="0" fontId="3" fillId="7" borderId="23" xfId="0" applyFont="1" applyFill="1" applyBorder="1" applyAlignment="1">
      <alignment vertical="center"/>
    </xf>
    <xf numFmtId="0" fontId="11" fillId="6" borderId="19" xfId="0" applyFont="1" applyFill="1" applyBorder="1" applyAlignment="1" applyProtection="1">
      <alignment horizontal="center" vertical="center"/>
      <protection locked="0"/>
    </xf>
    <xf numFmtId="0" fontId="11" fillId="6" borderId="7" xfId="0" applyFont="1" applyFill="1" applyBorder="1" applyAlignment="1">
      <alignment horizontal="center" vertical="top"/>
    </xf>
    <xf numFmtId="0" fontId="11" fillId="6" borderId="7" xfId="0" applyFont="1" applyFill="1" applyBorder="1" applyAlignment="1">
      <alignment horizontal="center" vertical="center"/>
    </xf>
    <xf numFmtId="0" fontId="0" fillId="6" borderId="0" xfId="0" applyFill="1" applyAlignment="1">
      <alignment horizontal="left"/>
    </xf>
    <xf numFmtId="0" fontId="3" fillId="5" borderId="14" xfId="0" applyFont="1" applyFill="1" applyBorder="1" applyAlignment="1" applyProtection="1">
      <alignment vertical="top" wrapText="1"/>
      <protection locked="0"/>
    </xf>
    <xf numFmtId="0" fontId="3" fillId="5" borderId="7" xfId="0" applyFont="1" applyFill="1" applyBorder="1" applyAlignment="1" applyProtection="1">
      <alignment vertical="top" wrapText="1"/>
      <protection locked="0"/>
    </xf>
    <xf numFmtId="0" fontId="3" fillId="5" borderId="18" xfId="0" applyFont="1" applyFill="1" applyBorder="1" applyAlignment="1" applyProtection="1">
      <alignment vertical="top" wrapText="1"/>
      <protection locked="0"/>
    </xf>
    <xf numFmtId="0" fontId="3" fillId="5" borderId="30" xfId="0" applyFont="1" applyFill="1" applyBorder="1"/>
    <xf numFmtId="0" fontId="3" fillId="5" borderId="29" xfId="0" applyFont="1" applyFill="1" applyBorder="1"/>
    <xf numFmtId="0" fontId="3" fillId="5" borderId="30" xfId="0" applyFont="1" applyFill="1" applyBorder="1" applyAlignment="1" applyProtection="1">
      <alignment horizontal="center" vertical="top" wrapText="1"/>
      <protection locked="0"/>
    </xf>
    <xf numFmtId="3" fontId="3" fillId="5" borderId="30" xfId="0" applyNumberFormat="1" applyFont="1" applyFill="1" applyBorder="1"/>
    <xf numFmtId="3" fontId="3" fillId="5" borderId="31" xfId="0" applyNumberFormat="1" applyFont="1" applyFill="1" applyBorder="1"/>
    <xf numFmtId="0" fontId="21" fillId="6" borderId="0" xfId="0" applyFont="1" applyFill="1" applyAlignment="1">
      <alignment horizontal="left"/>
    </xf>
    <xf numFmtId="0" fontId="3" fillId="6" borderId="30" xfId="0" applyFont="1" applyFill="1" applyBorder="1" applyAlignment="1" applyProtection="1">
      <alignment horizontal="left" vertical="top" wrapText="1"/>
      <protection locked="0"/>
    </xf>
    <xf numFmtId="0" fontId="3" fillId="6" borderId="7" xfId="0" applyFont="1" applyFill="1" applyBorder="1" applyAlignment="1" applyProtection="1">
      <alignment horizontal="left" vertical="top" wrapText="1"/>
      <protection locked="0"/>
    </xf>
    <xf numFmtId="0" fontId="3" fillId="6" borderId="19" xfId="0" applyFont="1" applyFill="1" applyBorder="1" applyAlignment="1" applyProtection="1">
      <alignment horizontal="left" vertical="top" wrapText="1"/>
      <protection locked="0"/>
    </xf>
    <xf numFmtId="0" fontId="18" fillId="6" borderId="30" xfId="0" applyFont="1" applyFill="1" applyBorder="1" applyAlignment="1" applyProtection="1">
      <alignment vertical="top" wrapText="1"/>
      <protection locked="0"/>
    </xf>
    <xf numFmtId="0" fontId="18" fillId="6" borderId="31" xfId="0" applyFont="1" applyFill="1" applyBorder="1" applyAlignment="1" applyProtection="1">
      <alignment vertical="top" wrapText="1"/>
      <protection locked="0"/>
    </xf>
    <xf numFmtId="0" fontId="18" fillId="6" borderId="7" xfId="0" applyFont="1" applyFill="1" applyBorder="1" applyAlignment="1" applyProtection="1">
      <alignment vertical="top" wrapText="1"/>
      <protection locked="0"/>
    </xf>
    <xf numFmtId="0" fontId="3" fillId="5" borderId="19" xfId="0" applyFont="1" applyFill="1" applyBorder="1" applyAlignment="1" applyProtection="1">
      <alignment horizontal="center" vertical="top" wrapText="1"/>
      <protection locked="0"/>
    </xf>
    <xf numFmtId="0" fontId="18" fillId="6" borderId="19" xfId="0" applyFont="1" applyFill="1" applyBorder="1" applyAlignment="1" applyProtection="1">
      <alignment vertical="top" wrapText="1"/>
      <protection locked="0"/>
    </xf>
    <xf numFmtId="0" fontId="18" fillId="6" borderId="21" xfId="0" applyFont="1" applyFill="1" applyBorder="1" applyAlignment="1" applyProtection="1">
      <alignment vertical="top" wrapText="1"/>
      <protection locked="0"/>
    </xf>
    <xf numFmtId="0" fontId="0" fillId="6" borderId="22" xfId="0" applyFill="1" applyBorder="1"/>
    <xf numFmtId="0" fontId="0" fillId="6" borderId="23" xfId="0" applyFill="1" applyBorder="1"/>
    <xf numFmtId="0" fontId="3" fillId="5" borderId="7" xfId="0" applyFont="1" applyFill="1" applyBorder="1" applyAlignment="1" applyProtection="1">
      <alignment horizontal="center" vertical="top" wrapText="1"/>
      <protection locked="0"/>
    </xf>
    <xf numFmtId="0" fontId="18" fillId="6" borderId="18" xfId="0" applyFont="1" applyFill="1" applyBorder="1" applyAlignment="1" applyProtection="1">
      <alignment vertical="top" wrapText="1"/>
      <protection locked="0"/>
    </xf>
    <xf numFmtId="0" fontId="3" fillId="5" borderId="29" xfId="0" applyFont="1" applyFill="1" applyBorder="1" applyAlignment="1">
      <alignment horizontal="center"/>
    </xf>
    <xf numFmtId="0" fontId="3" fillId="5" borderId="30" xfId="0" applyFont="1" applyFill="1" applyBorder="1" applyAlignment="1">
      <alignment horizontal="center"/>
    </xf>
    <xf numFmtId="14" fontId="3" fillId="6" borderId="29" xfId="0" applyNumberFormat="1" applyFont="1" applyFill="1" applyBorder="1" applyAlignment="1" applyProtection="1">
      <alignment horizontal="center"/>
      <protection locked="0"/>
    </xf>
    <xf numFmtId="14" fontId="3" fillId="6" borderId="30" xfId="0" applyNumberFormat="1" applyFont="1" applyFill="1" applyBorder="1" applyAlignment="1" applyProtection="1">
      <alignment horizontal="center"/>
      <protection locked="0"/>
    </xf>
    <xf numFmtId="14" fontId="3" fillId="6" borderId="31" xfId="0" applyNumberFormat="1" applyFont="1" applyFill="1" applyBorder="1" applyAlignment="1" applyProtection="1">
      <alignment horizontal="center"/>
      <protection locked="0"/>
    </xf>
    <xf numFmtId="0" fontId="3" fillId="6" borderId="0" xfId="0" applyFont="1" applyFill="1" applyAlignment="1">
      <alignment horizontal="left" vertical="top" wrapText="1" indent="2"/>
    </xf>
    <xf numFmtId="1" fontId="7" fillId="6" borderId="29" xfId="0" applyNumberFormat="1" applyFont="1" applyFill="1" applyBorder="1" applyAlignment="1">
      <alignment horizontal="center" vertical="center"/>
    </xf>
    <xf numFmtId="1" fontId="7" fillId="6" borderId="30" xfId="0" applyNumberFormat="1" applyFont="1" applyFill="1" applyBorder="1" applyAlignment="1">
      <alignment horizontal="center" vertical="center"/>
    </xf>
    <xf numFmtId="1" fontId="7" fillId="6" borderId="31" xfId="0" applyNumberFormat="1" applyFont="1" applyFill="1" applyBorder="1" applyAlignment="1">
      <alignment horizontal="center" vertical="center"/>
    </xf>
    <xf numFmtId="0" fontId="3" fillId="6" borderId="0" xfId="0" applyFont="1" applyFill="1" applyAlignment="1">
      <alignment horizontal="left"/>
    </xf>
    <xf numFmtId="0" fontId="0" fillId="6" borderId="0" xfId="0" applyFill="1" applyAlignment="1">
      <alignment horizontal="left"/>
    </xf>
    <xf numFmtId="0" fontId="3" fillId="5" borderId="20" xfId="0" applyFont="1" applyFill="1" applyBorder="1" applyAlignment="1">
      <alignment horizontal="left" vertical="top" wrapText="1"/>
    </xf>
    <xf numFmtId="0" fontId="3" fillId="5" borderId="19" xfId="0" applyFont="1" applyFill="1" applyBorder="1" applyAlignment="1">
      <alignment horizontal="left" vertical="top" wrapText="1"/>
    </xf>
    <xf numFmtId="0" fontId="3" fillId="5" borderId="21" xfId="0" applyFont="1" applyFill="1" applyBorder="1" applyAlignment="1">
      <alignment horizontal="left" vertical="top" wrapText="1"/>
    </xf>
    <xf numFmtId="0" fontId="3" fillId="6" borderId="22" xfId="0" applyFont="1" applyFill="1" applyBorder="1" applyAlignment="1">
      <alignment horizontal="left"/>
    </xf>
    <xf numFmtId="0" fontId="3" fillId="5" borderId="30" xfId="0" applyFont="1" applyFill="1" applyBorder="1"/>
    <xf numFmtId="0" fontId="3" fillId="5" borderId="7" xfId="0" applyFont="1" applyFill="1" applyBorder="1"/>
    <xf numFmtId="0" fontId="3" fillId="5" borderId="31" xfId="0" applyFont="1" applyFill="1" applyBorder="1"/>
    <xf numFmtId="0" fontId="3" fillId="5" borderId="20" xfId="0" applyFont="1" applyFill="1" applyBorder="1" applyAlignment="1" applyProtection="1">
      <alignment horizontal="left"/>
      <protection locked="0"/>
    </xf>
    <xf numFmtId="0" fontId="3" fillId="5" borderId="19" xfId="0" applyFont="1" applyFill="1" applyBorder="1" applyAlignment="1" applyProtection="1">
      <alignment horizontal="left"/>
      <protection locked="0"/>
    </xf>
    <xf numFmtId="0" fontId="3" fillId="5" borderId="21" xfId="0" applyFont="1" applyFill="1" applyBorder="1" applyAlignment="1" applyProtection="1">
      <alignment horizontal="left"/>
      <protection locked="0"/>
    </xf>
    <xf numFmtId="0" fontId="8" fillId="6" borderId="14" xfId="0" applyFont="1" applyFill="1" applyBorder="1" applyAlignment="1">
      <alignment horizontal="left" vertical="top"/>
    </xf>
    <xf numFmtId="0" fontId="8" fillId="6" borderId="7" xfId="0" applyFont="1" applyFill="1" applyBorder="1" applyAlignment="1">
      <alignment horizontal="left" vertical="top"/>
    </xf>
    <xf numFmtId="0" fontId="8" fillId="6" borderId="18" xfId="0" applyFont="1" applyFill="1" applyBorder="1" applyAlignment="1">
      <alignment horizontal="left" vertical="top"/>
    </xf>
    <xf numFmtId="0" fontId="3" fillId="6" borderId="22" xfId="0" applyFont="1" applyFill="1" applyBorder="1" applyAlignment="1">
      <alignment horizontal="left" indent="1"/>
    </xf>
    <xf numFmtId="0" fontId="3" fillId="6" borderId="0" xfId="0" applyFont="1" applyFill="1" applyAlignment="1">
      <alignment horizontal="left" indent="1"/>
    </xf>
    <xf numFmtId="0" fontId="3" fillId="6" borderId="23" xfId="0" applyFont="1" applyFill="1" applyBorder="1" applyAlignment="1">
      <alignment horizontal="left" indent="1"/>
    </xf>
    <xf numFmtId="0" fontId="3" fillId="5" borderId="59" xfId="0" applyFont="1" applyFill="1" applyBorder="1" applyProtection="1">
      <protection locked="0"/>
    </xf>
    <xf numFmtId="0" fontId="3" fillId="5" borderId="60" xfId="0" applyFont="1" applyFill="1" applyBorder="1" applyProtection="1">
      <protection locked="0"/>
    </xf>
    <xf numFmtId="0" fontId="3" fillId="5" borderId="61" xfId="0" applyFont="1" applyFill="1" applyBorder="1" applyProtection="1">
      <protection locked="0"/>
    </xf>
    <xf numFmtId="0" fontId="3" fillId="5" borderId="56" xfId="0" applyFont="1" applyFill="1" applyBorder="1" applyProtection="1">
      <protection locked="0"/>
    </xf>
    <xf numFmtId="0" fontId="3" fillId="5" borderId="57" xfId="0" applyFont="1" applyFill="1" applyBorder="1" applyProtection="1">
      <protection locked="0"/>
    </xf>
    <xf numFmtId="0" fontId="3" fillId="5" borderId="58" xfId="0" applyFont="1" applyFill="1" applyBorder="1" applyProtection="1">
      <protection locked="0"/>
    </xf>
    <xf numFmtId="0" fontId="3" fillId="6" borderId="20"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18" xfId="0" applyFont="1" applyFill="1" applyBorder="1" applyAlignment="1">
      <alignment horizontal="center" vertical="center"/>
    </xf>
    <xf numFmtId="0" fontId="3" fillId="5" borderId="29" xfId="0" applyFont="1" applyFill="1" applyBorder="1" applyAlignment="1">
      <alignment horizontal="right" vertical="center"/>
    </xf>
    <xf numFmtId="0" fontId="3" fillId="5" borderId="30" xfId="0" applyFont="1" applyFill="1" applyBorder="1" applyAlignment="1">
      <alignment horizontal="right" vertical="center"/>
    </xf>
    <xf numFmtId="0" fontId="3" fillId="5" borderId="31" xfId="0" applyFont="1" applyFill="1" applyBorder="1" applyAlignment="1">
      <alignment horizontal="right" vertical="center"/>
    </xf>
    <xf numFmtId="0" fontId="3" fillId="6" borderId="0" xfId="0" applyFont="1" applyFill="1" applyAlignment="1">
      <alignment horizontal="left" wrapText="1"/>
    </xf>
    <xf numFmtId="0" fontId="16" fillId="6" borderId="0" xfId="0" applyFont="1" applyFill="1" applyAlignment="1">
      <alignment horizontal="left" vertical="top" wrapText="1" indent="2"/>
    </xf>
    <xf numFmtId="0" fontId="16" fillId="6" borderId="0" xfId="0" applyFont="1" applyFill="1" applyAlignment="1">
      <alignment horizontal="left" vertical="top" indent="2"/>
    </xf>
    <xf numFmtId="0" fontId="3" fillId="5" borderId="16" xfId="0" applyFont="1" applyFill="1" applyBorder="1" applyAlignment="1" applyProtection="1">
      <alignment horizontal="left" indent="1"/>
      <protection locked="0"/>
    </xf>
    <xf numFmtId="0" fontId="3" fillId="6" borderId="0" xfId="0" applyFont="1" applyFill="1" applyAlignment="1">
      <alignment horizontal="left" indent="2"/>
    </xf>
    <xf numFmtId="164" fontId="7" fillId="5" borderId="16" xfId="0" applyNumberFormat="1" applyFont="1" applyFill="1" applyBorder="1" applyAlignment="1">
      <alignment horizontal="right" indent="2"/>
    </xf>
    <xf numFmtId="0" fontId="7" fillId="5" borderId="16" xfId="0" applyFont="1" applyFill="1" applyBorder="1" applyAlignment="1">
      <alignment horizontal="right" indent="2"/>
    </xf>
    <xf numFmtId="0" fontId="3" fillId="5" borderId="29" xfId="0" applyFont="1" applyFill="1" applyBorder="1" applyAlignment="1">
      <alignment horizontal="left" indent="4"/>
    </xf>
    <xf numFmtId="0" fontId="3" fillId="5" borderId="30" xfId="0" applyFont="1" applyFill="1" applyBorder="1" applyAlignment="1">
      <alignment horizontal="left" indent="4"/>
    </xf>
    <xf numFmtId="0" fontId="3" fillId="5" borderId="31" xfId="0" applyFont="1" applyFill="1" applyBorder="1" applyAlignment="1">
      <alignment horizontal="left" indent="4"/>
    </xf>
    <xf numFmtId="0" fontId="3" fillId="6" borderId="0" xfId="0" applyFont="1" applyFill="1" applyAlignment="1">
      <alignment horizontal="left" vertical="center" wrapText="1"/>
    </xf>
    <xf numFmtId="0" fontId="3" fillId="5" borderId="29" xfId="0" applyFont="1" applyFill="1" applyBorder="1" applyAlignment="1" applyProtection="1">
      <alignment horizontal="left"/>
      <protection locked="0"/>
    </xf>
    <xf numFmtId="0" fontId="3" fillId="5" borderId="30" xfId="0" applyFont="1" applyFill="1" applyBorder="1" applyAlignment="1" applyProtection="1">
      <alignment horizontal="left"/>
      <protection locked="0"/>
    </xf>
    <xf numFmtId="0" fontId="3" fillId="5" borderId="31" xfId="0" applyFont="1" applyFill="1" applyBorder="1" applyAlignment="1" applyProtection="1">
      <alignment horizontal="left"/>
      <protection locked="0"/>
    </xf>
    <xf numFmtId="0" fontId="3" fillId="5" borderId="16" xfId="0" applyFont="1" applyFill="1" applyBorder="1" applyAlignment="1" applyProtection="1">
      <alignment horizontal="left"/>
      <protection locked="0"/>
    </xf>
    <xf numFmtId="0" fontId="3" fillId="6" borderId="0" xfId="0" applyFont="1" applyFill="1" applyAlignment="1">
      <alignment wrapText="1"/>
    </xf>
    <xf numFmtId="0" fontId="7" fillId="2" borderId="29" xfId="0" applyFont="1" applyFill="1" applyBorder="1" applyAlignment="1">
      <alignment horizontal="left" indent="1"/>
    </xf>
    <xf numFmtId="0" fontId="7" fillId="2" borderId="30" xfId="0" applyFont="1" applyFill="1" applyBorder="1" applyAlignment="1">
      <alignment horizontal="left" indent="1"/>
    </xf>
    <xf numFmtId="0" fontId="7" fillId="2" borderId="31" xfId="0" applyFont="1" applyFill="1" applyBorder="1" applyAlignment="1">
      <alignment horizontal="left" indent="1"/>
    </xf>
    <xf numFmtId="0" fontId="3" fillId="5" borderId="29" xfId="0" applyFont="1" applyFill="1" applyBorder="1" applyAlignment="1" applyProtection="1">
      <alignment horizontal="left" indent="1"/>
      <protection locked="0"/>
    </xf>
    <xf numFmtId="0" fontId="3" fillId="5" borderId="30" xfId="0" applyFont="1" applyFill="1" applyBorder="1" applyAlignment="1" applyProtection="1">
      <alignment horizontal="left" indent="1"/>
      <protection locked="0"/>
    </xf>
    <xf numFmtId="0" fontId="3" fillId="5" borderId="31" xfId="0" applyFont="1" applyFill="1" applyBorder="1" applyAlignment="1" applyProtection="1">
      <alignment horizontal="left" indent="1"/>
      <protection locked="0"/>
    </xf>
    <xf numFmtId="164" fontId="18" fillId="5" borderId="16" xfId="0" applyNumberFormat="1" applyFont="1" applyFill="1" applyBorder="1" applyAlignment="1">
      <alignment horizontal="right" indent="2"/>
    </xf>
    <xf numFmtId="1" fontId="3" fillId="5" borderId="16" xfId="0" applyNumberFormat="1" applyFont="1" applyFill="1" applyBorder="1" applyAlignment="1">
      <alignment horizontal="right" indent="2"/>
    </xf>
    <xf numFmtId="0" fontId="0" fillId="6" borderId="0" xfId="0" applyFill="1"/>
    <xf numFmtId="0" fontId="3" fillId="6" borderId="0" xfId="0" applyFont="1" applyFill="1" applyAlignment="1">
      <alignment horizontal="left" wrapText="1" indent="2"/>
    </xf>
    <xf numFmtId="0" fontId="3" fillId="6" borderId="7" xfId="0" applyFont="1" applyFill="1" applyBorder="1" applyAlignment="1" applyProtection="1">
      <alignment horizontal="left" vertical="top" wrapText="1"/>
      <protection locked="0"/>
    </xf>
    <xf numFmtId="0" fontId="3" fillId="6" borderId="19" xfId="0" applyFont="1" applyFill="1" applyBorder="1" applyAlignment="1">
      <alignment horizontal="center" vertical="top" wrapText="1"/>
    </xf>
    <xf numFmtId="0" fontId="3" fillId="6" borderId="23" xfId="0" applyFont="1" applyFill="1" applyBorder="1" applyAlignment="1">
      <alignment horizontal="left" indent="2"/>
    </xf>
    <xf numFmtId="1" fontId="7" fillId="5" borderId="16" xfId="0" applyNumberFormat="1" applyFont="1" applyFill="1" applyBorder="1" applyAlignment="1">
      <alignment horizontal="right" indent="2"/>
    </xf>
    <xf numFmtId="0" fontId="3" fillId="5" borderId="16" xfId="0" applyFont="1" applyFill="1" applyBorder="1" applyAlignment="1">
      <alignment horizontal="right" vertical="center"/>
    </xf>
    <xf numFmtId="0" fontId="6" fillId="6" borderId="20" xfId="0" applyFont="1" applyFill="1" applyBorder="1" applyAlignment="1">
      <alignment horizontal="left" vertical="top"/>
    </xf>
    <xf numFmtId="0" fontId="6" fillId="6" borderId="19" xfId="0" applyFont="1" applyFill="1" applyBorder="1" applyAlignment="1">
      <alignment horizontal="left" vertical="top"/>
    </xf>
    <xf numFmtId="0" fontId="6" fillId="6" borderId="21" xfId="0" applyFont="1" applyFill="1" applyBorder="1" applyAlignment="1">
      <alignment horizontal="left" vertical="top"/>
    </xf>
    <xf numFmtId="0" fontId="6" fillId="6" borderId="22" xfId="0" applyFont="1" applyFill="1" applyBorder="1" applyAlignment="1">
      <alignment horizontal="left" vertical="top"/>
    </xf>
    <xf numFmtId="0" fontId="6" fillId="6" borderId="0" xfId="0" applyFont="1" applyFill="1" applyAlignment="1">
      <alignment horizontal="left" vertical="top"/>
    </xf>
    <xf numFmtId="0" fontId="6" fillId="6" borderId="23" xfId="0" applyFont="1" applyFill="1" applyBorder="1" applyAlignment="1">
      <alignment horizontal="left" vertical="top"/>
    </xf>
    <xf numFmtId="0" fontId="6" fillId="6" borderId="14" xfId="0" applyFont="1" applyFill="1" applyBorder="1" applyAlignment="1">
      <alignment horizontal="left" vertical="top"/>
    </xf>
    <xf numFmtId="0" fontId="6" fillId="6" borderId="7" xfId="0" applyFont="1" applyFill="1" applyBorder="1" applyAlignment="1">
      <alignment horizontal="left" vertical="top"/>
    </xf>
    <xf numFmtId="0" fontId="6" fillId="6" borderId="18" xfId="0" applyFont="1" applyFill="1" applyBorder="1" applyAlignment="1">
      <alignment horizontal="left" vertical="top"/>
    </xf>
    <xf numFmtId="0" fontId="0" fillId="5" borderId="29" xfId="0" applyFill="1" applyBorder="1" applyAlignment="1" applyProtection="1">
      <alignment horizontal="right"/>
      <protection locked="0"/>
    </xf>
    <xf numFmtId="0" fontId="0" fillId="5" borderId="30" xfId="0" applyFill="1" applyBorder="1" applyAlignment="1" applyProtection="1">
      <alignment horizontal="right"/>
      <protection locked="0"/>
    </xf>
    <xf numFmtId="0" fontId="0" fillId="5" borderId="31" xfId="0" applyFill="1" applyBorder="1" applyAlignment="1" applyProtection="1">
      <alignment horizontal="right"/>
      <protection locked="0"/>
    </xf>
    <xf numFmtId="0" fontId="3" fillId="6" borderId="16" xfId="0" applyFont="1" applyFill="1" applyBorder="1" applyAlignment="1">
      <alignment horizontal="left" indent="1"/>
    </xf>
    <xf numFmtId="0" fontId="3" fillId="6" borderId="14" xfId="0" applyFont="1" applyFill="1" applyBorder="1" applyAlignment="1">
      <alignment horizontal="left" indent="1"/>
    </xf>
    <xf numFmtId="0" fontId="3" fillId="6" borderId="7" xfId="0" applyFont="1" applyFill="1" applyBorder="1" applyAlignment="1">
      <alignment horizontal="left" indent="1"/>
    </xf>
    <xf numFmtId="0" fontId="0" fillId="4" borderId="20" xfId="0" applyFill="1" applyBorder="1" applyAlignment="1">
      <alignment horizontal="center"/>
    </xf>
    <xf numFmtId="0" fontId="0" fillId="4" borderId="19"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0" xfId="0" applyFill="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7" xfId="0" applyFill="1" applyBorder="1" applyAlignment="1">
      <alignment horizontal="center"/>
    </xf>
    <xf numFmtId="0" fontId="0" fillId="4" borderId="18" xfId="0" applyFill="1" applyBorder="1" applyAlignment="1">
      <alignment horizontal="center"/>
    </xf>
    <xf numFmtId="0" fontId="12" fillId="5" borderId="29" xfId="3" applyFill="1" applyBorder="1" applyAlignment="1" applyProtection="1">
      <alignment horizontal="left"/>
      <protection locked="0"/>
    </xf>
    <xf numFmtId="0" fontId="12" fillId="5" borderId="30" xfId="3" applyFill="1" applyBorder="1" applyAlignment="1" applyProtection="1">
      <alignment horizontal="left"/>
      <protection locked="0"/>
    </xf>
    <xf numFmtId="0" fontId="12" fillId="5" borderId="31" xfId="3" applyFill="1" applyBorder="1" applyAlignment="1" applyProtection="1">
      <alignment horizontal="left"/>
      <protection locked="0"/>
    </xf>
    <xf numFmtId="0" fontId="3" fillId="6" borderId="0" xfId="0" applyFont="1" applyFill="1" applyAlignment="1">
      <alignment horizontal="left" vertical="center" wrapText="1" indent="2"/>
    </xf>
    <xf numFmtId="0" fontId="3" fillId="6" borderId="0" xfId="0" applyFont="1" applyFill="1" applyAlignment="1">
      <alignment horizontal="left" vertical="center" indent="2"/>
    </xf>
    <xf numFmtId="0" fontId="3" fillId="5" borderId="20" xfId="0" applyFont="1" applyFill="1" applyBorder="1" applyAlignment="1" applyProtection="1">
      <alignment horizontal="left" vertical="top" wrapText="1"/>
      <protection locked="0"/>
    </xf>
    <xf numFmtId="0" fontId="3" fillId="5" borderId="19" xfId="0" applyFont="1" applyFill="1" applyBorder="1" applyAlignment="1" applyProtection="1">
      <alignment horizontal="left" vertical="top" wrapText="1"/>
      <protection locked="0"/>
    </xf>
    <xf numFmtId="0" fontId="3" fillId="5" borderId="21"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9" xfId="0" applyFont="1" applyFill="1" applyBorder="1" applyAlignment="1">
      <alignment horizontal="right"/>
    </xf>
    <xf numFmtId="0" fontId="3" fillId="5" borderId="30" xfId="0" applyFont="1" applyFill="1" applyBorder="1" applyAlignment="1">
      <alignment horizontal="right"/>
    </xf>
    <xf numFmtId="0" fontId="3" fillId="5" borderId="31" xfId="0" applyFont="1" applyFill="1" applyBorder="1" applyAlignment="1">
      <alignment horizontal="right"/>
    </xf>
    <xf numFmtId="0" fontId="3" fillId="5" borderId="7" xfId="0" applyFont="1" applyFill="1" applyBorder="1" applyAlignment="1" applyProtection="1">
      <alignment horizontal="left"/>
      <protection locked="0"/>
    </xf>
    <xf numFmtId="0" fontId="3" fillId="5" borderId="7" xfId="0" applyFont="1" applyFill="1" applyBorder="1" applyAlignment="1" applyProtection="1">
      <alignment horizontal="center"/>
      <protection locked="0"/>
    </xf>
    <xf numFmtId="0" fontId="3" fillId="7" borderId="56" xfId="0" applyFont="1" applyFill="1" applyBorder="1" applyAlignment="1">
      <alignment horizontal="left" vertical="center"/>
    </xf>
    <xf numFmtId="0" fontId="3" fillId="7" borderId="57" xfId="0" applyFont="1" applyFill="1" applyBorder="1" applyAlignment="1">
      <alignment horizontal="left" vertical="center"/>
    </xf>
    <xf numFmtId="0" fontId="3" fillId="7" borderId="58" xfId="0" applyFont="1" applyFill="1" applyBorder="1" applyAlignment="1">
      <alignment horizontal="left" vertical="center"/>
    </xf>
    <xf numFmtId="0" fontId="3" fillId="7" borderId="59" xfId="0" applyFont="1" applyFill="1" applyBorder="1" applyAlignment="1">
      <alignment horizontal="left" vertical="center"/>
    </xf>
    <xf numFmtId="0" fontId="3" fillId="7" borderId="60" xfId="0" applyFont="1" applyFill="1" applyBorder="1" applyAlignment="1">
      <alignment horizontal="left" vertical="center"/>
    </xf>
    <xf numFmtId="0" fontId="3" fillId="7" borderId="61" xfId="0" applyFont="1" applyFill="1" applyBorder="1" applyAlignment="1">
      <alignment horizontal="left" vertical="center"/>
    </xf>
    <xf numFmtId="0" fontId="3" fillId="6" borderId="0" xfId="0" applyFont="1" applyFill="1" applyAlignment="1">
      <alignment horizontal="left" vertical="top" indent="2"/>
    </xf>
    <xf numFmtId="0" fontId="3" fillId="6" borderId="23" xfId="0" applyFont="1" applyFill="1" applyBorder="1" applyAlignment="1">
      <alignment horizontal="left" vertical="top" indent="2"/>
    </xf>
    <xf numFmtId="0" fontId="7" fillId="3" borderId="29" xfId="0" applyFont="1" applyFill="1" applyBorder="1" applyAlignment="1">
      <alignment horizontal="left" indent="1"/>
    </xf>
    <xf numFmtId="0" fontId="7" fillId="3" borderId="30" xfId="0" applyFont="1" applyFill="1" applyBorder="1" applyAlignment="1">
      <alignment horizontal="left" indent="1"/>
    </xf>
    <xf numFmtId="0" fontId="7" fillId="3" borderId="31" xfId="0" applyFont="1" applyFill="1" applyBorder="1" applyAlignment="1">
      <alignment horizontal="left" indent="1"/>
    </xf>
    <xf numFmtId="0" fontId="3" fillId="6" borderId="0" xfId="0" applyFont="1" applyFill="1" applyAlignment="1">
      <alignment horizontal="center" vertical="center" wrapText="1"/>
    </xf>
    <xf numFmtId="0" fontId="3" fillId="6" borderId="0" xfId="0" applyFont="1" applyFill="1" applyAlignment="1">
      <alignment horizontal="center" vertical="center"/>
    </xf>
    <xf numFmtId="0" fontId="3" fillId="7" borderId="20" xfId="0" applyFont="1" applyFill="1" applyBorder="1" applyAlignment="1">
      <alignment horizontal="left" vertical="center"/>
    </xf>
    <xf numFmtId="0" fontId="3" fillId="7" borderId="19" xfId="0" applyFont="1" applyFill="1" applyBorder="1" applyAlignment="1">
      <alignment horizontal="left" vertical="center"/>
    </xf>
    <xf numFmtId="0" fontId="3" fillId="7" borderId="21" xfId="0" applyFont="1" applyFill="1" applyBorder="1" applyAlignment="1">
      <alignment horizontal="left" vertical="center"/>
    </xf>
    <xf numFmtId="0" fontId="3" fillId="7" borderId="14" xfId="0" applyFont="1" applyFill="1" applyBorder="1" applyAlignment="1">
      <alignment horizontal="left" vertical="center"/>
    </xf>
    <xf numFmtId="0" fontId="3" fillId="7" borderId="7" xfId="0" applyFont="1" applyFill="1" applyBorder="1" applyAlignment="1">
      <alignment horizontal="left" vertical="center"/>
    </xf>
    <xf numFmtId="0" fontId="3" fillId="7" borderId="18" xfId="0" applyFont="1" applyFill="1" applyBorder="1" applyAlignment="1">
      <alignment horizontal="left" vertical="center"/>
    </xf>
    <xf numFmtId="0" fontId="16" fillId="6" borderId="0" xfId="0" applyFont="1" applyFill="1" applyAlignment="1">
      <alignment horizontal="center" vertical="top" wrapText="1"/>
    </xf>
    <xf numFmtId="0" fontId="17" fillId="6" borderId="0" xfId="0" applyFont="1" applyFill="1" applyAlignment="1">
      <alignment horizontal="left" indent="2"/>
    </xf>
    <xf numFmtId="0" fontId="3" fillId="6" borderId="0" xfId="0" applyFont="1" applyFill="1" applyAlignment="1">
      <alignment horizontal="left" indent="4"/>
    </xf>
    <xf numFmtId="0" fontId="3" fillId="5" borderId="29" xfId="0" applyFont="1" applyFill="1" applyBorder="1" applyAlignment="1" applyProtection="1">
      <alignment horizontal="right"/>
      <protection locked="0"/>
    </xf>
    <xf numFmtId="0" fontId="3" fillId="5" borderId="30" xfId="0" applyFont="1" applyFill="1" applyBorder="1" applyAlignment="1" applyProtection="1">
      <alignment horizontal="right"/>
      <protection locked="0"/>
    </xf>
    <xf numFmtId="0" fontId="3" fillId="5" borderId="31" xfId="0" applyFont="1" applyFill="1" applyBorder="1" applyAlignment="1" applyProtection="1">
      <alignment horizontal="right"/>
      <protection locked="0"/>
    </xf>
    <xf numFmtId="168" fontId="3" fillId="5" borderId="29" xfId="0" applyNumberFormat="1" applyFont="1" applyFill="1" applyBorder="1" applyAlignment="1" applyProtection="1">
      <alignment horizontal="left" indent="1"/>
      <protection locked="0"/>
    </xf>
    <xf numFmtId="168" fontId="3" fillId="5" borderId="30" xfId="0" applyNumberFormat="1" applyFont="1" applyFill="1" applyBorder="1" applyAlignment="1" applyProtection="1">
      <alignment horizontal="left" indent="1"/>
      <protection locked="0"/>
    </xf>
    <xf numFmtId="168" fontId="3" fillId="5" borderId="31" xfId="0" applyNumberFormat="1" applyFont="1" applyFill="1" applyBorder="1" applyAlignment="1" applyProtection="1">
      <alignment horizontal="left" indent="1"/>
      <protection locked="0"/>
    </xf>
    <xf numFmtId="0" fontId="20" fillId="0" borderId="0" xfId="0" applyFont="1" applyAlignment="1">
      <alignment horizontal="left" vertical="top" wrapText="1"/>
    </xf>
    <xf numFmtId="0" fontId="3" fillId="5" borderId="30" xfId="0" applyFont="1" applyFill="1" applyBorder="1" applyAlignment="1">
      <alignment horizontal="left" vertical="center" wrapText="1"/>
    </xf>
    <xf numFmtId="0" fontId="3" fillId="5" borderId="31" xfId="0" applyFont="1" applyFill="1" applyBorder="1" applyAlignment="1">
      <alignment horizontal="left" vertical="center" wrapText="1"/>
    </xf>
    <xf numFmtId="164" fontId="18" fillId="5" borderId="29" xfId="0" applyNumberFormat="1" applyFont="1" applyFill="1" applyBorder="1" applyAlignment="1">
      <alignment horizontal="left"/>
    </xf>
    <xf numFmtId="164" fontId="18" fillId="5" borderId="30" xfId="0" applyNumberFormat="1" applyFont="1" applyFill="1" applyBorder="1" applyAlignment="1">
      <alignment horizontal="left"/>
    </xf>
    <xf numFmtId="164" fontId="18" fillId="5" borderId="31" xfId="0" applyNumberFormat="1" applyFont="1" applyFill="1" applyBorder="1" applyAlignment="1">
      <alignment horizontal="left"/>
    </xf>
    <xf numFmtId="0" fontId="3" fillId="6" borderId="29" xfId="0" applyFont="1" applyFill="1" applyBorder="1" applyAlignment="1">
      <alignment horizontal="center" vertical="top" wrapText="1"/>
    </xf>
    <xf numFmtId="0" fontId="3" fillId="6" borderId="30" xfId="0" applyFont="1" applyFill="1" applyBorder="1" applyAlignment="1">
      <alignment horizontal="center" vertical="top" wrapText="1"/>
    </xf>
    <xf numFmtId="0" fontId="3" fillId="6" borderId="20" xfId="0" applyFont="1" applyFill="1" applyBorder="1" applyAlignment="1">
      <alignment horizontal="center" vertical="top" wrapText="1"/>
    </xf>
    <xf numFmtId="0" fontId="3" fillId="6" borderId="14" xfId="0" applyFont="1" applyFill="1" applyBorder="1" applyAlignment="1">
      <alignment horizontal="center" vertical="top" wrapText="1"/>
    </xf>
    <xf numFmtId="0" fontId="3" fillId="6" borderId="7" xfId="0" applyFont="1" applyFill="1" applyBorder="1" applyAlignment="1">
      <alignment horizontal="center" vertical="top" wrapText="1"/>
    </xf>
    <xf numFmtId="0" fontId="0" fillId="3" borderId="32" xfId="0" applyFill="1" applyBorder="1" applyAlignment="1">
      <alignment horizontal="left" vertical="center"/>
    </xf>
    <xf numFmtId="0" fontId="0" fillId="3" borderId="13" xfId="0" applyFill="1" applyBorder="1" applyAlignment="1">
      <alignment horizontal="left" vertical="center"/>
    </xf>
    <xf numFmtId="0" fontId="14" fillId="3" borderId="21" xfId="0" applyFont="1" applyFill="1" applyBorder="1" applyAlignment="1">
      <alignment horizontal="right" vertical="center" indent="2"/>
    </xf>
    <xf numFmtId="0" fontId="0" fillId="3" borderId="23" xfId="0" applyFill="1" applyBorder="1" applyAlignment="1">
      <alignment horizontal="right" vertical="center" indent="2"/>
    </xf>
    <xf numFmtId="0" fontId="0" fillId="3" borderId="18" xfId="0" applyFill="1" applyBorder="1" applyAlignment="1">
      <alignment horizontal="right" vertical="center" indent="2"/>
    </xf>
    <xf numFmtId="0" fontId="4" fillId="3" borderId="33" xfId="1" applyFont="1" applyFill="1" applyBorder="1" applyAlignment="1">
      <alignment horizontal="center" vertical="center"/>
    </xf>
    <xf numFmtId="0" fontId="4" fillId="3" borderId="11" xfId="1" applyFont="1" applyFill="1" applyBorder="1" applyAlignment="1">
      <alignment horizontal="center" vertical="center"/>
    </xf>
    <xf numFmtId="0" fontId="0" fillId="3" borderId="9"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10" xfId="1" applyFont="1" applyFill="1" applyBorder="1" applyAlignment="1">
      <alignment horizontal="center" vertical="center" wrapText="1"/>
    </xf>
    <xf numFmtId="0" fontId="4" fillId="3" borderId="2" xfId="1" applyFont="1" applyFill="1" applyBorder="1" applyAlignment="1">
      <alignment horizontal="left" vertical="center"/>
    </xf>
    <xf numFmtId="0" fontId="4" fillId="3" borderId="4" xfId="1" applyFont="1" applyFill="1" applyBorder="1" applyAlignment="1">
      <alignment horizontal="left" vertical="center"/>
    </xf>
    <xf numFmtId="0" fontId="1" fillId="3" borderId="8"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1" fillId="3" borderId="8" xfId="1" applyFont="1" applyFill="1" applyBorder="1" applyAlignment="1">
      <alignment horizontal="left" vertical="center" wrapText="1" indent="1"/>
    </xf>
    <xf numFmtId="0" fontId="1" fillId="3" borderId="11" xfId="1" applyFont="1" applyFill="1" applyBorder="1" applyAlignment="1">
      <alignment horizontal="left" vertical="center" wrapText="1" indent="1"/>
    </xf>
    <xf numFmtId="0" fontId="1" fillId="3" borderId="9" xfId="1" applyFont="1" applyFill="1" applyBorder="1" applyAlignment="1">
      <alignment horizontal="center" vertical="center" wrapText="1"/>
    </xf>
    <xf numFmtId="0" fontId="0" fillId="6" borderId="0" xfId="0" applyFill="1" applyAlignment="1">
      <alignment horizontal="left" vertical="top" wrapText="1"/>
    </xf>
  </cellXfs>
  <cellStyles count="4">
    <cellStyle name="Link" xfId="3" builtinId="8"/>
    <cellStyle name="Prozent 2" xfId="2" xr:uid="{00000000-0005-0000-0000-000002000000}"/>
    <cellStyle name="Standard" xfId="0" builtinId="0"/>
    <cellStyle name="Standard 2" xfId="1" xr:uid="{00000000-0005-0000-0000-000004000000}"/>
  </cellStyles>
  <dxfs count="3">
    <dxf>
      <font>
        <b/>
        <i val="0"/>
        <color rgb="FFFF0000"/>
      </font>
    </dxf>
    <dxf>
      <font>
        <b/>
        <i val="0"/>
        <color rgb="FFFF0000"/>
      </font>
    </dxf>
    <dxf>
      <font>
        <b/>
        <i val="0"/>
        <color rgb="FFFF0000"/>
      </font>
    </dxf>
  </dxfs>
  <tableStyles count="0" defaultTableStyle="TableStyleMedium2" defaultPivotStyle="PivotStyleLight16"/>
  <colors>
    <mruColors>
      <color rgb="FFA5DEFB"/>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68580</xdr:colOff>
          <xdr:row>4</xdr:row>
          <xdr:rowOff>167641</xdr:rowOff>
        </xdr:from>
        <xdr:to>
          <xdr:col>24</xdr:col>
          <xdr:colOff>87630</xdr:colOff>
          <xdr:row>8</xdr:row>
          <xdr:rowOff>11428</xdr:rowOff>
        </xdr:to>
        <xdr:grpSp>
          <xdr:nvGrpSpPr>
            <xdr:cNvPr id="2" name="Gruppieren 1">
              <a:extLst>
                <a:ext uri="{FF2B5EF4-FFF2-40B4-BE49-F238E27FC236}">
                  <a16:creationId xmlns:a16="http://schemas.microsoft.com/office/drawing/2014/main" id="{00000000-0008-0000-0000-000002000000}"/>
                </a:ext>
              </a:extLst>
            </xdr:cNvPr>
            <xdr:cNvGrpSpPr/>
          </xdr:nvGrpSpPr>
          <xdr:grpSpPr>
            <a:xfrm>
              <a:off x="5416435" y="888077"/>
              <a:ext cx="503959" cy="564224"/>
              <a:chOff x="4276725" y="1314450"/>
              <a:chExt cx="304800" cy="600083"/>
            </a:xfrm>
          </xdr:grpSpPr>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4276725" y="1314450"/>
                <a:ext cx="304800"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4276725" y="15049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4276725" y="1695457"/>
                <a:ext cx="304800"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63</xdr:row>
          <xdr:rowOff>60960</xdr:rowOff>
        </xdr:from>
        <xdr:to>
          <xdr:col>6</xdr:col>
          <xdr:colOff>60960</xdr:colOff>
          <xdr:row>65</xdr:row>
          <xdr:rowOff>7620</xdr:rowOff>
        </xdr:to>
        <xdr:sp macro="" textlink="">
          <xdr:nvSpPr>
            <xdr:cNvPr id="5139" name="Check Box 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65</xdr:row>
          <xdr:rowOff>60960</xdr:rowOff>
        </xdr:from>
        <xdr:to>
          <xdr:col>6</xdr:col>
          <xdr:colOff>60960</xdr:colOff>
          <xdr:row>67</xdr:row>
          <xdr:rowOff>7620</xdr:rowOff>
        </xdr:to>
        <xdr:sp macro="" textlink="">
          <xdr:nvSpPr>
            <xdr:cNvPr id="5140" name="Check Box 1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93</xdr:row>
          <xdr:rowOff>175260</xdr:rowOff>
        </xdr:from>
        <xdr:to>
          <xdr:col>25</xdr:col>
          <xdr:colOff>0</xdr:colOff>
          <xdr:row>95</xdr:row>
          <xdr:rowOff>7620</xdr:rowOff>
        </xdr:to>
        <xdr:sp macro="" textlink="">
          <xdr:nvSpPr>
            <xdr:cNvPr id="5141" name="Check Box 12"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93</xdr:row>
          <xdr:rowOff>175260</xdr:rowOff>
        </xdr:from>
        <xdr:to>
          <xdr:col>29</xdr:col>
          <xdr:colOff>0</xdr:colOff>
          <xdr:row>95</xdr:row>
          <xdr:rowOff>7620</xdr:rowOff>
        </xdr:to>
        <xdr:sp macro="" textlink="">
          <xdr:nvSpPr>
            <xdr:cNvPr id="5142" name="Check Box 13"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110</xdr:row>
          <xdr:rowOff>60960</xdr:rowOff>
        </xdr:from>
        <xdr:to>
          <xdr:col>6</xdr:col>
          <xdr:colOff>22860</xdr:colOff>
          <xdr:row>112</xdr:row>
          <xdr:rowOff>7620</xdr:rowOff>
        </xdr:to>
        <xdr:sp macro="" textlink="">
          <xdr:nvSpPr>
            <xdr:cNvPr id="5143" name="Check Box 14"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111</xdr:row>
          <xdr:rowOff>175260</xdr:rowOff>
        </xdr:from>
        <xdr:to>
          <xdr:col>6</xdr:col>
          <xdr:colOff>22860</xdr:colOff>
          <xdr:row>113</xdr:row>
          <xdr:rowOff>7620</xdr:rowOff>
        </xdr:to>
        <xdr:sp macro="" textlink="">
          <xdr:nvSpPr>
            <xdr:cNvPr id="5144" name="Check Box 15"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88</xdr:row>
          <xdr:rowOff>30480</xdr:rowOff>
        </xdr:from>
        <xdr:to>
          <xdr:col>1</xdr:col>
          <xdr:colOff>7620</xdr:colOff>
          <xdr:row>88</xdr:row>
          <xdr:rowOff>251460</xdr:rowOff>
        </xdr:to>
        <xdr:sp macro="" textlink="">
          <xdr:nvSpPr>
            <xdr:cNvPr id="5145" name="Option Button 19"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96</xdr:row>
          <xdr:rowOff>22860</xdr:rowOff>
        </xdr:from>
        <xdr:to>
          <xdr:col>1</xdr:col>
          <xdr:colOff>7620</xdr:colOff>
          <xdr:row>96</xdr:row>
          <xdr:rowOff>236220</xdr:rowOff>
        </xdr:to>
        <xdr:sp macro="" textlink="">
          <xdr:nvSpPr>
            <xdr:cNvPr id="5146" name="Option Button 20"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157</xdr:row>
          <xdr:rowOff>121920</xdr:rowOff>
        </xdr:from>
        <xdr:to>
          <xdr:col>6</xdr:col>
          <xdr:colOff>38100</xdr:colOff>
          <xdr:row>157</xdr:row>
          <xdr:rowOff>350520</xdr:rowOff>
        </xdr:to>
        <xdr:sp macro="" textlink="">
          <xdr:nvSpPr>
            <xdr:cNvPr id="5210" name="Check Box 14"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O161"/>
  <sheetViews>
    <sheetView tabSelected="1" zoomScale="110" zoomScaleNormal="110" zoomScaleSheetLayoutView="55" workbookViewId="0">
      <selection activeCell="H39" sqref="H39"/>
    </sheetView>
  </sheetViews>
  <sheetFormatPr baseColWidth="10" defaultColWidth="11.44140625" defaultRowHeight="14.4" x14ac:dyDescent="0.3"/>
  <cols>
    <col min="1" max="3" width="5.6640625" style="16" customWidth="1"/>
    <col min="4" max="4" width="13.77734375" style="16" customWidth="1"/>
    <col min="5" max="7" width="2.33203125" style="16" customWidth="1"/>
    <col min="8" max="8" width="4.44140625" style="16" customWidth="1"/>
    <col min="9" max="13" width="2.33203125" style="16" customWidth="1"/>
    <col min="14" max="14" width="4" style="16" customWidth="1"/>
    <col min="15" max="19" width="2.33203125" style="16" customWidth="1"/>
    <col min="20" max="20" width="3.88671875" style="16" customWidth="1"/>
    <col min="21" max="22" width="2.33203125" style="16" customWidth="1"/>
    <col min="23" max="23" width="4.77734375" style="16" customWidth="1"/>
    <col min="24" max="25" width="2.33203125" style="16" customWidth="1"/>
    <col min="26" max="26" width="3.77734375" style="16" customWidth="1"/>
    <col min="27" max="31" width="2.33203125" style="16" customWidth="1"/>
    <col min="32" max="32" width="4" style="16" customWidth="1"/>
    <col min="33" max="34" width="2.33203125" style="16" customWidth="1"/>
    <col min="35" max="36" width="5.6640625" style="16" customWidth="1"/>
    <col min="37" max="16384" width="11.44140625" style="16"/>
  </cols>
  <sheetData>
    <row r="1" spans="1:37" x14ac:dyDescent="0.3">
      <c r="A1" s="117" t="s">
        <v>0</v>
      </c>
      <c r="V1" s="336" t="s">
        <v>1</v>
      </c>
      <c r="W1" s="337"/>
      <c r="X1" s="337"/>
      <c r="Y1" s="337"/>
      <c r="Z1" s="337"/>
      <c r="AA1" s="337"/>
      <c r="AB1" s="337"/>
      <c r="AC1" s="337"/>
      <c r="AD1" s="337"/>
      <c r="AE1" s="337"/>
      <c r="AF1" s="337"/>
      <c r="AG1" s="338"/>
    </row>
    <row r="2" spans="1:37" x14ac:dyDescent="0.3">
      <c r="A2" s="118" t="s">
        <v>2</v>
      </c>
      <c r="B2" s="118"/>
      <c r="C2" s="118"/>
      <c r="D2" s="118"/>
      <c r="E2" s="118"/>
      <c r="F2" s="118"/>
      <c r="G2" s="118"/>
      <c r="H2" s="118"/>
      <c r="I2" s="118"/>
      <c r="J2" s="118"/>
      <c r="K2" s="118"/>
      <c r="L2" s="118"/>
      <c r="M2" s="118"/>
      <c r="N2" s="118"/>
      <c r="O2" s="118"/>
      <c r="P2" s="118"/>
      <c r="Q2" s="118"/>
      <c r="R2" s="118"/>
      <c r="S2" s="118"/>
      <c r="T2" s="118"/>
      <c r="U2" s="118"/>
      <c r="V2" s="339"/>
      <c r="W2" s="340"/>
      <c r="X2" s="340"/>
      <c r="Y2" s="340"/>
      <c r="Z2" s="340"/>
      <c r="AA2" s="340"/>
      <c r="AB2" s="340"/>
      <c r="AC2" s="340"/>
      <c r="AD2" s="340"/>
      <c r="AE2" s="340"/>
      <c r="AF2" s="340"/>
      <c r="AG2" s="341"/>
    </row>
    <row r="3" spans="1:37" x14ac:dyDescent="0.3">
      <c r="A3" s="118"/>
      <c r="B3" s="118"/>
      <c r="C3" s="118"/>
      <c r="D3" s="118"/>
      <c r="E3" s="118"/>
      <c r="F3" s="118"/>
      <c r="G3" s="118"/>
      <c r="H3" s="118"/>
      <c r="I3" s="118"/>
      <c r="J3" s="118"/>
      <c r="K3" s="118"/>
      <c r="L3" s="118"/>
      <c r="M3" s="118"/>
      <c r="N3" s="118"/>
      <c r="O3" s="118"/>
      <c r="P3" s="118"/>
      <c r="Q3" s="118"/>
      <c r="R3" s="118"/>
      <c r="S3" s="118"/>
      <c r="T3" s="118"/>
      <c r="U3" s="118"/>
      <c r="V3" s="339"/>
      <c r="W3" s="340"/>
      <c r="X3" s="340"/>
      <c r="Y3" s="340"/>
      <c r="Z3" s="340"/>
      <c r="AA3" s="340"/>
      <c r="AB3" s="340"/>
      <c r="AC3" s="340"/>
      <c r="AD3" s="340"/>
      <c r="AE3" s="340"/>
      <c r="AF3" s="340"/>
      <c r="AG3" s="341"/>
    </row>
    <row r="4" spans="1:37" x14ac:dyDescent="0.3">
      <c r="A4" s="118"/>
      <c r="B4" s="118"/>
      <c r="C4" s="118"/>
      <c r="D4" s="118"/>
      <c r="E4" s="118"/>
      <c r="F4" s="118"/>
      <c r="G4" s="118"/>
      <c r="H4" s="118"/>
      <c r="I4" s="118"/>
      <c r="J4" s="118"/>
      <c r="K4" s="118"/>
      <c r="L4" s="118"/>
      <c r="M4" s="118"/>
      <c r="N4" s="118"/>
      <c r="O4" s="118"/>
      <c r="P4" s="118"/>
      <c r="Q4" s="118"/>
      <c r="R4" s="118"/>
      <c r="S4" s="118"/>
      <c r="T4" s="118"/>
      <c r="U4" s="118"/>
      <c r="V4" s="339"/>
      <c r="W4" s="340"/>
      <c r="X4" s="340"/>
      <c r="Y4" s="340"/>
      <c r="Z4" s="340"/>
      <c r="AA4" s="340"/>
      <c r="AB4" s="340"/>
      <c r="AC4" s="340"/>
      <c r="AD4" s="340"/>
      <c r="AE4" s="340"/>
      <c r="AF4" s="340"/>
      <c r="AG4" s="341"/>
    </row>
    <row r="5" spans="1:37" x14ac:dyDescent="0.3">
      <c r="A5" s="119" t="s">
        <v>3</v>
      </c>
      <c r="V5" s="342"/>
      <c r="W5" s="343"/>
      <c r="X5" s="343"/>
      <c r="Y5" s="343"/>
      <c r="Z5" s="343"/>
      <c r="AA5" s="343"/>
      <c r="AB5" s="343"/>
      <c r="AC5" s="343"/>
      <c r="AD5" s="343"/>
      <c r="AE5" s="343"/>
      <c r="AF5" s="343"/>
      <c r="AG5" s="344"/>
      <c r="AK5" s="240"/>
    </row>
    <row r="6" spans="1:37" x14ac:dyDescent="0.3">
      <c r="A6" s="16" t="s">
        <v>4</v>
      </c>
      <c r="V6" s="371" t="s">
        <v>5</v>
      </c>
      <c r="W6" s="372"/>
      <c r="X6" s="372"/>
      <c r="Y6" s="372"/>
      <c r="Z6" s="372"/>
      <c r="AA6" s="372"/>
      <c r="AB6" s="372"/>
      <c r="AC6" s="373"/>
      <c r="AD6" s="351"/>
      <c r="AE6" s="352"/>
      <c r="AF6" s="352"/>
      <c r="AG6" s="353"/>
    </row>
    <row r="7" spans="1:37" x14ac:dyDescent="0.3">
      <c r="A7" s="16" t="s">
        <v>6</v>
      </c>
      <c r="V7" s="371" t="s">
        <v>7</v>
      </c>
      <c r="W7" s="372"/>
      <c r="X7" s="372"/>
      <c r="Y7" s="372"/>
      <c r="Z7" s="372"/>
      <c r="AA7" s="372"/>
      <c r="AB7" s="372"/>
      <c r="AC7" s="373"/>
      <c r="AD7" s="354"/>
      <c r="AE7" s="355"/>
      <c r="AF7" s="355"/>
      <c r="AG7" s="356"/>
    </row>
    <row r="8" spans="1:37" x14ac:dyDescent="0.3">
      <c r="A8" s="16" t="s">
        <v>8</v>
      </c>
      <c r="V8" s="371" t="s">
        <v>9</v>
      </c>
      <c r="W8" s="372"/>
      <c r="X8" s="372"/>
      <c r="Y8" s="372"/>
      <c r="Z8" s="372"/>
      <c r="AA8" s="372"/>
      <c r="AB8" s="372"/>
      <c r="AC8" s="373"/>
      <c r="AD8" s="357"/>
      <c r="AE8" s="358"/>
      <c r="AF8" s="358"/>
      <c r="AG8" s="359"/>
    </row>
    <row r="9" spans="1:37" x14ac:dyDescent="0.3">
      <c r="V9" s="348" t="s">
        <v>10</v>
      </c>
      <c r="W9" s="348"/>
      <c r="X9" s="348"/>
      <c r="Y9" s="348"/>
      <c r="Z9" s="348"/>
      <c r="AA9" s="348"/>
      <c r="AB9" s="345"/>
      <c r="AC9" s="346"/>
      <c r="AD9" s="346"/>
      <c r="AE9" s="346"/>
      <c r="AF9" s="346"/>
      <c r="AG9" s="347"/>
    </row>
    <row r="10" spans="1:37" x14ac:dyDescent="0.3">
      <c r="V10" s="349" t="s">
        <v>11</v>
      </c>
      <c r="W10" s="350"/>
      <c r="X10" s="350"/>
      <c r="Y10" s="350"/>
      <c r="Z10" s="350"/>
      <c r="AA10" s="350"/>
      <c r="AB10" s="345"/>
      <c r="AC10" s="346"/>
      <c r="AD10" s="346"/>
      <c r="AE10" s="346"/>
      <c r="AF10" s="346"/>
      <c r="AG10" s="347"/>
    </row>
    <row r="11" spans="1:37" ht="6" customHeight="1" x14ac:dyDescent="0.3"/>
    <row r="12" spans="1:37" x14ac:dyDescent="0.3">
      <c r="A12" s="321" t="s">
        <v>12</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3"/>
    </row>
    <row r="13" spans="1:37" ht="6" customHeight="1" x14ac:dyDescent="0.3"/>
    <row r="14" spans="1:37" x14ac:dyDescent="0.3">
      <c r="A14" s="363" t="s">
        <v>13</v>
      </c>
      <c r="B14" s="364"/>
      <c r="C14" s="364"/>
      <c r="D14" s="364"/>
      <c r="E14" s="365"/>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7"/>
    </row>
    <row r="15" spans="1:37" x14ac:dyDescent="0.3">
      <c r="A15" s="364"/>
      <c r="B15" s="364"/>
      <c r="C15" s="364"/>
      <c r="D15" s="364"/>
      <c r="E15" s="368"/>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70"/>
    </row>
    <row r="16" spans="1:37" ht="6" customHeight="1" x14ac:dyDescent="0.3"/>
    <row r="17" spans="1:33" x14ac:dyDescent="0.3">
      <c r="A17" s="309" t="s">
        <v>14</v>
      </c>
      <c r="B17" s="309"/>
      <c r="C17" s="309"/>
      <c r="D17" s="309"/>
      <c r="E17" s="316"/>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8"/>
    </row>
    <row r="18" spans="1:33" ht="6" customHeight="1" x14ac:dyDescent="0.3"/>
    <row r="19" spans="1:33" x14ac:dyDescent="0.3">
      <c r="A19" s="309" t="s">
        <v>15</v>
      </c>
      <c r="B19" s="309"/>
      <c r="C19" s="309"/>
      <c r="D19" s="309"/>
      <c r="E19" s="281"/>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3"/>
    </row>
    <row r="20" spans="1:33" ht="9" customHeight="1" x14ac:dyDescent="0.3">
      <c r="E20" s="122" t="s">
        <v>16</v>
      </c>
      <c r="F20" s="195"/>
      <c r="G20" s="195"/>
      <c r="H20" s="195"/>
      <c r="I20" s="195"/>
      <c r="J20" s="195"/>
      <c r="K20" s="195"/>
      <c r="L20" s="195"/>
      <c r="M20" s="195"/>
      <c r="N20" s="195"/>
      <c r="O20" s="195"/>
      <c r="P20" s="195"/>
      <c r="Q20" s="195"/>
      <c r="R20" s="195"/>
      <c r="S20" s="195"/>
      <c r="T20" s="195"/>
      <c r="U20" s="195"/>
      <c r="V20" s="195"/>
      <c r="W20" s="195"/>
      <c r="X20" s="195"/>
      <c r="Y20" s="120"/>
      <c r="Z20" s="120"/>
      <c r="AA20" s="120"/>
      <c r="AB20" s="120"/>
      <c r="AC20" s="120"/>
      <c r="AD20" s="120"/>
      <c r="AE20" s="120"/>
      <c r="AF20" s="120"/>
      <c r="AG20" s="121"/>
    </row>
    <row r="21" spans="1:33" x14ac:dyDescent="0.3">
      <c r="E21" s="281"/>
      <c r="F21" s="282"/>
      <c r="G21" s="282"/>
      <c r="H21" s="282"/>
      <c r="I21" s="282"/>
      <c r="J21" s="282"/>
      <c r="K21" s="282"/>
      <c r="L21" s="281"/>
      <c r="M21" s="282"/>
      <c r="N21" s="282"/>
      <c r="O21" s="282"/>
      <c r="P21" s="282"/>
      <c r="Q21" s="282"/>
      <c r="R21" s="282"/>
      <c r="S21" s="282"/>
      <c r="T21" s="282"/>
      <c r="U21" s="282"/>
      <c r="V21" s="282"/>
      <c r="W21" s="282"/>
      <c r="X21" s="282"/>
      <c r="Y21" s="282"/>
      <c r="Z21" s="282"/>
      <c r="AA21" s="282"/>
      <c r="AB21" s="282"/>
      <c r="AC21" s="282"/>
      <c r="AD21" s="282"/>
      <c r="AE21" s="282"/>
      <c r="AF21" s="282"/>
      <c r="AG21" s="283"/>
    </row>
    <row r="22" spans="1:33" ht="9" customHeight="1" x14ac:dyDescent="0.3">
      <c r="E22" s="284" t="s">
        <v>17</v>
      </c>
      <c r="F22" s="285"/>
      <c r="G22" s="285"/>
      <c r="H22" s="285"/>
      <c r="I22" s="285"/>
      <c r="J22" s="285"/>
      <c r="K22" s="285"/>
      <c r="L22" s="285" t="s">
        <v>18</v>
      </c>
      <c r="M22" s="285"/>
      <c r="N22" s="285"/>
      <c r="O22" s="285"/>
      <c r="P22" s="285"/>
      <c r="Q22" s="285"/>
      <c r="R22" s="285"/>
      <c r="S22" s="285"/>
      <c r="T22" s="285"/>
      <c r="U22" s="285"/>
      <c r="V22" s="285"/>
      <c r="W22" s="285"/>
      <c r="X22" s="285"/>
      <c r="Y22" s="285"/>
      <c r="Z22" s="285"/>
      <c r="AA22" s="285"/>
      <c r="AB22" s="285"/>
      <c r="AC22" s="285"/>
      <c r="AD22" s="285"/>
      <c r="AE22" s="285"/>
      <c r="AF22" s="285"/>
      <c r="AG22" s="286"/>
    </row>
    <row r="23" spans="1:33" ht="6" customHeight="1" x14ac:dyDescent="0.3"/>
    <row r="24" spans="1:33" x14ac:dyDescent="0.3">
      <c r="A24" s="309" t="s">
        <v>19</v>
      </c>
      <c r="B24" s="309"/>
      <c r="C24" s="309"/>
      <c r="D24" s="309"/>
      <c r="E24" s="360"/>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2"/>
    </row>
    <row r="25" spans="1:33" ht="6" customHeight="1" x14ac:dyDescent="0.3"/>
    <row r="26" spans="1:33" x14ac:dyDescent="0.3">
      <c r="A26" s="309" t="s">
        <v>20</v>
      </c>
      <c r="B26" s="309"/>
      <c r="C26" s="309"/>
      <c r="D26" s="309"/>
      <c r="E26" s="319"/>
      <c r="F26" s="319"/>
      <c r="G26" s="319"/>
      <c r="H26" s="319"/>
      <c r="I26" s="319"/>
      <c r="J26" s="319"/>
      <c r="K26" s="319"/>
      <c r="L26" s="319"/>
      <c r="M26" s="319"/>
      <c r="N26" s="319"/>
      <c r="O26" s="319"/>
      <c r="P26" s="319"/>
      <c r="Q26" s="319"/>
      <c r="R26" s="319"/>
      <c r="S26" s="319"/>
      <c r="T26" s="319"/>
      <c r="U26" s="287" t="s">
        <v>21</v>
      </c>
      <c r="V26" s="288"/>
      <c r="W26" s="289"/>
      <c r="X26" s="316"/>
      <c r="Y26" s="317"/>
      <c r="Z26" s="317"/>
      <c r="AA26" s="317"/>
      <c r="AB26" s="317"/>
      <c r="AC26" s="317"/>
      <c r="AD26" s="317"/>
      <c r="AE26" s="317"/>
      <c r="AF26" s="317"/>
      <c r="AG26" s="318"/>
    </row>
    <row r="27" spans="1:33" ht="6" customHeight="1" x14ac:dyDescent="0.3">
      <c r="U27" s="204"/>
      <c r="V27" s="204"/>
      <c r="W27" s="204"/>
      <c r="AB27" s="203"/>
      <c r="AC27" s="203"/>
      <c r="AD27" s="203"/>
    </row>
    <row r="28" spans="1:33" x14ac:dyDescent="0.3">
      <c r="A28" s="309" t="s">
        <v>22</v>
      </c>
      <c r="B28" s="309"/>
      <c r="C28" s="309"/>
      <c r="D28" s="309"/>
      <c r="E28" s="319"/>
      <c r="F28" s="319"/>
      <c r="G28" s="319"/>
      <c r="H28" s="319"/>
      <c r="I28" s="319"/>
      <c r="J28" s="319"/>
      <c r="K28" s="319"/>
      <c r="L28" s="319"/>
      <c r="M28" s="319"/>
      <c r="N28" s="319"/>
      <c r="O28" s="319"/>
      <c r="P28" s="319"/>
      <c r="Q28" s="319"/>
      <c r="R28" s="319"/>
      <c r="S28" s="319"/>
      <c r="T28" s="319"/>
      <c r="U28" s="287" t="s">
        <v>23</v>
      </c>
      <c r="V28" s="288"/>
      <c r="W28" s="289"/>
      <c r="X28" s="316"/>
      <c r="Y28" s="317"/>
      <c r="Z28" s="317"/>
      <c r="AA28" s="317"/>
      <c r="AB28" s="317"/>
      <c r="AC28" s="317"/>
      <c r="AD28" s="317"/>
      <c r="AE28" s="317"/>
      <c r="AF28" s="317"/>
      <c r="AG28" s="318"/>
    </row>
    <row r="29" spans="1:33" ht="6" customHeight="1" x14ac:dyDescent="0.3"/>
    <row r="30" spans="1:33" x14ac:dyDescent="0.3">
      <c r="A30" s="321" t="s">
        <v>24</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3"/>
    </row>
    <row r="31" spans="1:33" ht="6" customHeight="1" x14ac:dyDescent="0.3"/>
    <row r="32" spans="1:33" ht="14.4" customHeight="1" x14ac:dyDescent="0.3">
      <c r="A32" s="309" t="s">
        <v>25</v>
      </c>
      <c r="B32" s="309"/>
      <c r="C32" s="309"/>
      <c r="D32" s="309"/>
      <c r="E32" s="274" t="s">
        <v>41</v>
      </c>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6"/>
    </row>
    <row r="33" spans="1:33" ht="2.4" customHeight="1" x14ac:dyDescent="0.3">
      <c r="E33" s="241"/>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3"/>
    </row>
    <row r="34" spans="1:33" ht="6" customHeight="1" x14ac:dyDescent="0.3">
      <c r="H34" s="175"/>
      <c r="N34" s="175"/>
      <c r="T34" s="175"/>
      <c r="Z34" s="175"/>
    </row>
    <row r="35" spans="1:33" ht="14.4" customHeight="1" x14ac:dyDescent="0.3">
      <c r="A35" s="309" t="s">
        <v>26</v>
      </c>
      <c r="B35" s="309"/>
      <c r="C35" s="309"/>
      <c r="D35" s="309"/>
      <c r="E35" s="410" t="s">
        <v>27</v>
      </c>
      <c r="F35" s="411"/>
      <c r="G35" s="411"/>
      <c r="H35" s="246">
        <v>0</v>
      </c>
      <c r="I35" s="250"/>
      <c r="J35" s="250"/>
      <c r="K35" s="411" t="s">
        <v>28</v>
      </c>
      <c r="L35" s="411"/>
      <c r="M35" s="411"/>
      <c r="N35" s="246">
        <v>0</v>
      </c>
      <c r="O35" s="250"/>
      <c r="P35" s="250"/>
      <c r="Q35" s="411" t="s">
        <v>29</v>
      </c>
      <c r="R35" s="411"/>
      <c r="S35" s="411"/>
      <c r="T35" s="246">
        <v>0</v>
      </c>
      <c r="U35" s="253"/>
      <c r="V35" s="253"/>
      <c r="W35" s="411" t="s">
        <v>30</v>
      </c>
      <c r="X35" s="411"/>
      <c r="Y35" s="411"/>
      <c r="Z35" s="246">
        <v>0</v>
      </c>
      <c r="AA35" s="253"/>
      <c r="AB35" s="253"/>
      <c r="AC35" s="253"/>
      <c r="AD35" s="253"/>
      <c r="AE35" s="253"/>
      <c r="AF35" s="253"/>
      <c r="AG35" s="254"/>
    </row>
    <row r="36" spans="1:33" ht="6" customHeight="1" x14ac:dyDescent="0.3">
      <c r="H36" s="175"/>
      <c r="N36" s="175"/>
      <c r="T36" s="175"/>
      <c r="Z36" s="175"/>
    </row>
    <row r="37" spans="1:33" x14ac:dyDescent="0.3">
      <c r="A37" s="309" t="s">
        <v>31</v>
      </c>
      <c r="B37" s="309"/>
      <c r="C37" s="309"/>
      <c r="D37" s="333"/>
      <c r="E37" s="412" t="s">
        <v>32</v>
      </c>
      <c r="F37" s="332"/>
      <c r="G37" s="332"/>
      <c r="H37" s="256">
        <v>0</v>
      </c>
      <c r="I37" s="252"/>
      <c r="J37" s="252"/>
      <c r="K37" s="332" t="s">
        <v>33</v>
      </c>
      <c r="L37" s="332"/>
      <c r="M37" s="332"/>
      <c r="N37" s="256">
        <v>0</v>
      </c>
      <c r="O37" s="252"/>
      <c r="P37" s="252"/>
      <c r="Q37" s="332" t="s">
        <v>34</v>
      </c>
      <c r="R37" s="332"/>
      <c r="S37" s="332"/>
      <c r="T37" s="256">
        <v>0</v>
      </c>
      <c r="U37" s="257"/>
      <c r="V37" s="257"/>
      <c r="W37" s="332" t="s">
        <v>35</v>
      </c>
      <c r="X37" s="332"/>
      <c r="Y37" s="332"/>
      <c r="Z37" s="256">
        <v>0</v>
      </c>
      <c r="AA37" s="257"/>
      <c r="AB37" s="257"/>
      <c r="AC37" s="332" t="s">
        <v>36</v>
      </c>
      <c r="AD37" s="332"/>
      <c r="AE37" s="332"/>
      <c r="AF37" s="256">
        <v>0</v>
      </c>
      <c r="AG37" s="258"/>
    </row>
    <row r="38" spans="1:33" ht="6" customHeight="1" x14ac:dyDescent="0.3">
      <c r="E38" s="259"/>
      <c r="H38" s="175"/>
      <c r="N38" s="175"/>
      <c r="T38" s="175"/>
      <c r="Z38" s="175"/>
      <c r="AG38" s="260"/>
    </row>
    <row r="39" spans="1:33" x14ac:dyDescent="0.3">
      <c r="A39" s="194"/>
      <c r="B39" s="194"/>
      <c r="C39" s="194"/>
      <c r="D39" s="194"/>
      <c r="E39" s="413" t="s">
        <v>37</v>
      </c>
      <c r="F39" s="414"/>
      <c r="G39" s="414"/>
      <c r="H39" s="261">
        <v>0</v>
      </c>
      <c r="I39" s="251"/>
      <c r="J39" s="251"/>
      <c r="K39" s="414" t="s">
        <v>38</v>
      </c>
      <c r="L39" s="414"/>
      <c r="M39" s="414"/>
      <c r="N39" s="261">
        <v>0</v>
      </c>
      <c r="O39" s="251"/>
      <c r="P39" s="251"/>
      <c r="Q39" s="414" t="s">
        <v>39</v>
      </c>
      <c r="R39" s="414"/>
      <c r="S39" s="414"/>
      <c r="T39" s="261">
        <v>0</v>
      </c>
      <c r="U39" s="255"/>
      <c r="V39" s="255"/>
      <c r="W39" s="414" t="s">
        <v>27</v>
      </c>
      <c r="X39" s="414"/>
      <c r="Y39" s="414"/>
      <c r="Z39" s="261">
        <v>0</v>
      </c>
      <c r="AA39" s="255"/>
      <c r="AB39" s="255"/>
      <c r="AC39" s="255"/>
      <c r="AD39" s="331"/>
      <c r="AE39" s="331"/>
      <c r="AF39" s="331"/>
      <c r="AG39" s="262"/>
    </row>
    <row r="40" spans="1:33" ht="13.8" customHeight="1" x14ac:dyDescent="0.3">
      <c r="E40" s="272" t="s">
        <v>272</v>
      </c>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row>
    <row r="41" spans="1:33" ht="13.8" customHeight="1" x14ac:dyDescent="0.3">
      <c r="E41" s="249" t="s">
        <v>277</v>
      </c>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row>
    <row r="42" spans="1:33" ht="6" customHeight="1" x14ac:dyDescent="0.3">
      <c r="H42" s="175"/>
      <c r="N42" s="175"/>
      <c r="T42" s="175"/>
      <c r="Z42" s="175"/>
    </row>
    <row r="43" spans="1:33" ht="26.4" customHeight="1" x14ac:dyDescent="0.3">
      <c r="A43" s="268" t="s">
        <v>276</v>
      </c>
      <c r="B43" s="268"/>
      <c r="C43" s="268"/>
      <c r="D43" s="268"/>
      <c r="E43" s="269">
        <v>20</v>
      </c>
      <c r="F43" s="270"/>
      <c r="G43" s="271"/>
      <c r="H43" s="277"/>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row>
    <row r="44" spans="1:33" ht="6" customHeight="1" x14ac:dyDescent="0.3"/>
    <row r="45" spans="1:33" x14ac:dyDescent="0.3">
      <c r="A45" s="321" t="s">
        <v>40</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3"/>
    </row>
    <row r="46" spans="1:33" ht="6" customHeight="1" x14ac:dyDescent="0.3"/>
    <row r="47" spans="1:33" x14ac:dyDescent="0.3">
      <c r="A47" s="309" t="s">
        <v>25</v>
      </c>
      <c r="B47" s="309"/>
      <c r="C47" s="309"/>
      <c r="D47" s="309"/>
      <c r="H47" s="407" t="s">
        <v>41</v>
      </c>
      <c r="I47" s="408"/>
      <c r="J47" s="408"/>
      <c r="K47" s="408"/>
      <c r="L47" s="408"/>
      <c r="M47" s="408"/>
      <c r="N47" s="408"/>
      <c r="O47" s="408"/>
      <c r="P47" s="408"/>
      <c r="Q47" s="408"/>
      <c r="R47" s="408"/>
      <c r="S47" s="408"/>
      <c r="T47" s="408"/>
      <c r="U47" s="408"/>
      <c r="V47" s="408"/>
      <c r="W47" s="408"/>
      <c r="X47" s="409"/>
    </row>
    <row r="48" spans="1:33" ht="6" customHeight="1" x14ac:dyDescent="0.3">
      <c r="A48" s="329"/>
      <c r="B48" s="329"/>
      <c r="C48" s="329"/>
      <c r="D48" s="329"/>
      <c r="H48" s="202"/>
      <c r="I48" s="202"/>
      <c r="J48" s="202"/>
      <c r="K48" s="202"/>
      <c r="L48" s="202"/>
      <c r="M48" s="202"/>
      <c r="N48" s="202"/>
      <c r="O48" s="202"/>
      <c r="P48" s="202"/>
      <c r="Q48" s="202"/>
      <c r="R48" s="202"/>
      <c r="S48" s="202"/>
      <c r="T48" s="202"/>
    </row>
    <row r="49" spans="1:33" ht="25.95" customHeight="1" x14ac:dyDescent="0.3">
      <c r="A49" s="330" t="s">
        <v>42</v>
      </c>
      <c r="B49" s="330"/>
      <c r="C49" s="330"/>
      <c r="D49" s="330"/>
      <c r="H49" s="327">
        <v>125</v>
      </c>
      <c r="I49" s="327"/>
      <c r="J49" s="327"/>
      <c r="K49" s="327"/>
      <c r="L49" s="327"/>
      <c r="M49" s="327"/>
      <c r="N49" s="327"/>
      <c r="O49" s="327"/>
      <c r="P49" s="327"/>
      <c r="Q49" s="327"/>
      <c r="R49" s="327"/>
      <c r="S49" s="202"/>
      <c r="T49" s="202"/>
    </row>
    <row r="50" spans="1:33" ht="6" customHeight="1" x14ac:dyDescent="0.3">
      <c r="A50" s="329"/>
      <c r="B50" s="329"/>
      <c r="C50" s="329"/>
      <c r="D50" s="329"/>
      <c r="H50" s="202"/>
      <c r="I50" s="202"/>
      <c r="J50" s="202"/>
      <c r="K50" s="202"/>
      <c r="L50" s="202"/>
      <c r="M50" s="202"/>
      <c r="N50" s="202"/>
      <c r="O50" s="202"/>
      <c r="P50" s="202"/>
      <c r="Q50" s="202"/>
      <c r="R50" s="202"/>
      <c r="S50" s="202"/>
      <c r="T50" s="202"/>
    </row>
    <row r="51" spans="1:33" ht="25.95" customHeight="1" x14ac:dyDescent="0.3">
      <c r="A51" s="330" t="s">
        <v>43</v>
      </c>
      <c r="B51" s="330"/>
      <c r="C51" s="330"/>
      <c r="D51" s="330"/>
      <c r="H51" s="327">
        <v>130</v>
      </c>
      <c r="I51" s="327"/>
      <c r="J51" s="327"/>
      <c r="K51" s="327"/>
      <c r="L51" s="327"/>
      <c r="M51" s="327"/>
      <c r="N51" s="327"/>
      <c r="O51" s="327"/>
      <c r="P51" s="327"/>
      <c r="Q51" s="327"/>
      <c r="R51" s="327"/>
      <c r="S51" s="202"/>
      <c r="T51" s="202"/>
    </row>
    <row r="52" spans="1:33" ht="6" customHeight="1" x14ac:dyDescent="0.3">
      <c r="H52" s="202"/>
      <c r="I52" s="202"/>
      <c r="J52" s="202"/>
      <c r="K52" s="202"/>
      <c r="L52" s="202"/>
      <c r="M52" s="202"/>
      <c r="N52" s="202"/>
      <c r="O52" s="202"/>
      <c r="P52" s="202"/>
      <c r="Q52" s="202"/>
      <c r="R52" s="202"/>
      <c r="S52" s="202"/>
      <c r="T52" s="202"/>
    </row>
    <row r="53" spans="1:33" x14ac:dyDescent="0.3">
      <c r="A53" s="309" t="s">
        <v>44</v>
      </c>
      <c r="B53" s="309"/>
      <c r="C53" s="309"/>
      <c r="D53" s="309"/>
      <c r="H53" s="328">
        <f>IF(SUM(H35+N35+T35+Z35+H37+N37+T37+Z37+AF37+H39+N39+T39+Z39)&lt;=30,SUM(H35+N35+T35+Z35+H37+N37+T37+Z37+AF37+H39+N39+T39+Z39),30)</f>
        <v>0</v>
      </c>
      <c r="I53" s="328"/>
      <c r="J53" s="328"/>
      <c r="K53" s="328"/>
      <c r="L53" s="328"/>
      <c r="M53" s="328"/>
      <c r="N53" s="328"/>
      <c r="O53" s="328"/>
      <c r="P53" s="328"/>
      <c r="Q53" s="328"/>
      <c r="R53" s="328"/>
      <c r="S53" s="202"/>
      <c r="T53" s="202"/>
    </row>
    <row r="54" spans="1:33" ht="6" customHeight="1" x14ac:dyDescent="0.3">
      <c r="H54" s="202"/>
      <c r="I54" s="202"/>
      <c r="J54" s="202"/>
      <c r="K54" s="202"/>
      <c r="L54" s="202"/>
      <c r="M54" s="202"/>
      <c r="N54" s="202"/>
      <c r="O54" s="202"/>
      <c r="P54" s="202"/>
      <c r="Q54" s="202"/>
      <c r="R54" s="202"/>
      <c r="S54" s="202"/>
      <c r="T54" s="202"/>
    </row>
    <row r="55" spans="1:33" x14ac:dyDescent="0.3">
      <c r="A55" s="309" t="s">
        <v>271</v>
      </c>
      <c r="B55" s="309"/>
      <c r="C55" s="309"/>
      <c r="D55" s="309"/>
      <c r="H55" s="334">
        <f>IF(H53*E43&lt;=600,H53*E43,600)</f>
        <v>0</v>
      </c>
      <c r="I55" s="334"/>
      <c r="J55" s="334"/>
      <c r="K55" s="334"/>
      <c r="L55" s="334"/>
      <c r="M55" s="334"/>
      <c r="N55" s="334"/>
      <c r="O55" s="334"/>
      <c r="P55" s="334"/>
      <c r="Q55" s="334"/>
      <c r="R55" s="334"/>
      <c r="S55" s="202"/>
      <c r="T55" s="202"/>
    </row>
    <row r="56" spans="1:33" ht="6" customHeight="1" x14ac:dyDescent="0.3">
      <c r="H56" s="202"/>
      <c r="I56" s="202"/>
      <c r="J56" s="202"/>
      <c r="K56" s="202"/>
      <c r="L56" s="202"/>
      <c r="M56" s="202"/>
      <c r="N56" s="202"/>
      <c r="O56" s="202"/>
      <c r="P56" s="202"/>
      <c r="Q56" s="202"/>
      <c r="R56" s="202"/>
      <c r="S56" s="202"/>
      <c r="T56" s="202"/>
    </row>
    <row r="57" spans="1:33" x14ac:dyDescent="0.3">
      <c r="A57" s="309" t="s">
        <v>45</v>
      </c>
      <c r="B57" s="309"/>
      <c r="C57" s="309"/>
      <c r="D57" s="309"/>
      <c r="H57" s="310">
        <f>H49*H55*4+H51*H55</f>
        <v>0</v>
      </c>
      <c r="I57" s="311"/>
      <c r="J57" s="311"/>
      <c r="K57" s="311"/>
      <c r="L57" s="311"/>
      <c r="M57" s="311"/>
      <c r="N57" s="311"/>
      <c r="O57" s="311"/>
      <c r="P57" s="311"/>
      <c r="Q57" s="311"/>
      <c r="R57" s="311"/>
      <c r="S57" s="202"/>
      <c r="T57" s="202"/>
    </row>
    <row r="58" spans="1:33" ht="6" customHeight="1" x14ac:dyDescent="0.3"/>
    <row r="59" spans="1:33" x14ac:dyDescent="0.3">
      <c r="A59" s="321" t="s">
        <v>46</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3"/>
    </row>
    <row r="60" spans="1:33" ht="6" customHeight="1" x14ac:dyDescent="0.3"/>
    <row r="61" spans="1:33" x14ac:dyDescent="0.3">
      <c r="A61" s="309" t="s">
        <v>47</v>
      </c>
      <c r="B61" s="309"/>
      <c r="C61" s="309"/>
      <c r="D61" s="309"/>
      <c r="E61" s="324"/>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6"/>
      <c r="AF61" s="202"/>
      <c r="AG61" s="202"/>
    </row>
    <row r="62" spans="1:33" ht="6" customHeight="1" x14ac:dyDescent="0.3">
      <c r="A62" s="211"/>
      <c r="B62" s="211"/>
      <c r="C62" s="211"/>
      <c r="D62" s="211"/>
    </row>
    <row r="63" spans="1:33" x14ac:dyDescent="0.3">
      <c r="A63" s="309" t="s">
        <v>48</v>
      </c>
      <c r="B63" s="309"/>
      <c r="C63" s="309"/>
      <c r="D63" s="309"/>
      <c r="E63" s="308"/>
      <c r="F63" s="308"/>
      <c r="G63" s="308"/>
      <c r="H63" s="308"/>
      <c r="I63" s="308"/>
      <c r="J63" s="308"/>
      <c r="K63" s="308"/>
      <c r="L63" s="308"/>
      <c r="M63" s="308"/>
      <c r="N63" s="308"/>
      <c r="O63" s="308"/>
      <c r="P63" s="308"/>
      <c r="Q63" s="308"/>
      <c r="R63" s="308"/>
      <c r="S63" s="308"/>
      <c r="T63" s="308"/>
      <c r="U63" s="308"/>
      <c r="V63" s="308"/>
      <c r="W63" s="201"/>
      <c r="X63" s="202"/>
      <c r="Y63" s="202"/>
      <c r="Z63" s="202"/>
      <c r="AA63" s="202"/>
      <c r="AB63" s="202"/>
      <c r="AC63" s="202"/>
      <c r="AD63" s="202"/>
      <c r="AE63" s="202"/>
      <c r="AF63" s="202"/>
      <c r="AG63" s="202"/>
    </row>
    <row r="64" spans="1:33" ht="6" customHeight="1" x14ac:dyDescent="0.3"/>
    <row r="65" spans="1:41" x14ac:dyDescent="0.3">
      <c r="E65" s="312" t="s">
        <v>49</v>
      </c>
      <c r="F65" s="313"/>
      <c r="G65" s="313"/>
      <c r="H65" s="313"/>
      <c r="I65" s="313"/>
      <c r="J65" s="313"/>
      <c r="K65" s="313"/>
      <c r="L65" s="313"/>
      <c r="M65" s="313"/>
      <c r="N65" s="313"/>
      <c r="O65" s="313"/>
      <c r="P65" s="313"/>
      <c r="Q65" s="313"/>
      <c r="R65" s="313"/>
      <c r="S65" s="314"/>
      <c r="T65" s="202"/>
      <c r="U65" s="202"/>
      <c r="V65" s="202"/>
      <c r="W65" s="202"/>
      <c r="X65" s="202"/>
      <c r="Y65" s="202"/>
      <c r="Z65" s="202"/>
      <c r="AA65" s="202"/>
    </row>
    <row r="66" spans="1:41" ht="6" customHeight="1" x14ac:dyDescent="0.3">
      <c r="E66" s="212"/>
      <c r="F66" s="212"/>
      <c r="G66" s="212"/>
      <c r="H66" s="212"/>
      <c r="I66" s="212"/>
      <c r="J66" s="212"/>
      <c r="K66" s="212"/>
      <c r="L66" s="212"/>
      <c r="M66" s="212"/>
      <c r="N66" s="212"/>
      <c r="O66" s="212"/>
      <c r="P66" s="212"/>
      <c r="Q66" s="212"/>
      <c r="R66" s="212"/>
      <c r="S66" s="212"/>
    </row>
    <row r="67" spans="1:41" x14ac:dyDescent="0.3">
      <c r="E67" s="312" t="s">
        <v>50</v>
      </c>
      <c r="F67" s="313"/>
      <c r="G67" s="313"/>
      <c r="H67" s="313"/>
      <c r="I67" s="313"/>
      <c r="J67" s="313"/>
      <c r="K67" s="313"/>
      <c r="L67" s="313"/>
      <c r="M67" s="313"/>
      <c r="N67" s="313"/>
      <c r="O67" s="313"/>
      <c r="P67" s="313"/>
      <c r="Q67" s="313"/>
      <c r="R67" s="313"/>
      <c r="S67" s="314"/>
      <c r="T67" s="202"/>
      <c r="U67" s="202"/>
      <c r="V67" s="202"/>
      <c r="W67" s="202"/>
      <c r="X67" s="202"/>
      <c r="Y67" s="202"/>
      <c r="Z67" s="202"/>
      <c r="AA67" s="202"/>
    </row>
    <row r="68" spans="1:41" ht="6" customHeight="1" x14ac:dyDescent="0.3"/>
    <row r="69" spans="1:41" x14ac:dyDescent="0.3">
      <c r="A69" s="309" t="s">
        <v>51</v>
      </c>
      <c r="B69" s="309"/>
      <c r="C69" s="309"/>
      <c r="D69" s="309"/>
      <c r="E69" s="319"/>
      <c r="F69" s="319"/>
      <c r="G69" s="319"/>
      <c r="H69" s="319"/>
      <c r="I69" s="319"/>
      <c r="J69" s="319"/>
      <c r="K69" s="319"/>
      <c r="L69" s="319"/>
      <c r="M69" s="319"/>
      <c r="N69" s="319"/>
      <c r="O69" s="319"/>
      <c r="P69" s="319"/>
      <c r="Q69" s="319"/>
      <c r="R69" s="319"/>
      <c r="S69" s="319"/>
      <c r="T69" s="319"/>
      <c r="U69" s="319"/>
      <c r="V69" s="319"/>
      <c r="W69" s="201"/>
      <c r="X69" s="202"/>
      <c r="Y69" s="202"/>
      <c r="Z69" s="202"/>
      <c r="AA69" s="202"/>
      <c r="AB69" s="202"/>
      <c r="AC69" s="202"/>
      <c r="AD69" s="202"/>
      <c r="AE69" s="202"/>
      <c r="AF69" s="202"/>
      <c r="AG69" s="202"/>
    </row>
    <row r="70" spans="1:41" ht="6" customHeight="1" x14ac:dyDescent="0.3"/>
    <row r="71" spans="1:41" x14ac:dyDescent="0.3">
      <c r="A71" s="309" t="s">
        <v>52</v>
      </c>
      <c r="B71" s="309"/>
      <c r="C71" s="309"/>
      <c r="D71" s="309"/>
      <c r="E71" s="324"/>
      <c r="F71" s="325"/>
      <c r="G71" s="325"/>
      <c r="H71" s="325"/>
      <c r="I71" s="325"/>
      <c r="J71" s="325"/>
      <c r="K71" s="325"/>
      <c r="L71" s="325"/>
      <c r="M71" s="325"/>
      <c r="N71" s="325"/>
      <c r="O71" s="325"/>
      <c r="P71" s="325"/>
      <c r="Q71" s="325"/>
      <c r="R71" s="325"/>
      <c r="S71" s="326"/>
      <c r="T71" s="213"/>
      <c r="U71" s="213"/>
      <c r="W71" s="202"/>
      <c r="Y71" s="214" t="s">
        <v>53</v>
      </c>
      <c r="Z71" s="316"/>
      <c r="AA71" s="317"/>
      <c r="AB71" s="317"/>
      <c r="AC71" s="317"/>
      <c r="AD71" s="317"/>
      <c r="AE71" s="317"/>
      <c r="AF71" s="317"/>
      <c r="AG71" s="318"/>
    </row>
    <row r="72" spans="1:41" ht="6" customHeight="1" x14ac:dyDescent="0.3">
      <c r="A72" s="194"/>
      <c r="B72" s="194"/>
      <c r="C72" s="194"/>
      <c r="D72" s="194"/>
      <c r="E72" s="223"/>
      <c r="F72" s="223"/>
      <c r="G72" s="223"/>
      <c r="H72" s="223"/>
      <c r="I72" s="223"/>
      <c r="J72" s="223"/>
      <c r="K72" s="223"/>
      <c r="L72" s="223"/>
      <c r="M72" s="224"/>
      <c r="N72" s="224"/>
      <c r="O72" s="224"/>
      <c r="P72" s="224"/>
      <c r="Q72" s="224"/>
      <c r="R72" s="224"/>
      <c r="S72" s="224"/>
      <c r="T72" s="202"/>
      <c r="U72" s="202"/>
      <c r="W72" s="202"/>
      <c r="Y72" s="214"/>
      <c r="Z72" s="225"/>
      <c r="AA72" s="225"/>
      <c r="AB72" s="225"/>
      <c r="AC72" s="225"/>
      <c r="AD72" s="225"/>
      <c r="AE72" s="225"/>
      <c r="AF72" s="225"/>
      <c r="AG72" s="225"/>
    </row>
    <row r="73" spans="1:41" x14ac:dyDescent="0.3">
      <c r="A73" s="194" t="s">
        <v>54</v>
      </c>
      <c r="B73" s="194"/>
      <c r="C73" s="194"/>
      <c r="D73" s="194"/>
      <c r="E73" s="223"/>
      <c r="F73" s="223"/>
      <c r="G73" s="223"/>
      <c r="H73" s="223"/>
      <c r="I73" s="223"/>
      <c r="J73" s="223"/>
      <c r="K73" s="223"/>
      <c r="L73" s="223"/>
      <c r="M73" s="223"/>
      <c r="Q73" s="401"/>
      <c r="R73" s="402"/>
      <c r="S73" s="402"/>
      <c r="T73" s="402"/>
      <c r="U73" s="402"/>
      <c r="V73" s="402"/>
      <c r="W73" s="403"/>
      <c r="AD73" s="226"/>
      <c r="AE73" s="226"/>
      <c r="AF73" s="226"/>
      <c r="AG73" s="226"/>
    </row>
    <row r="74" spans="1:41" x14ac:dyDescent="0.3">
      <c r="A74" s="215" t="s">
        <v>55</v>
      </c>
      <c r="B74" s="194"/>
      <c r="C74" s="194"/>
      <c r="H74" s="324"/>
      <c r="I74" s="325"/>
      <c r="J74" s="326"/>
      <c r="K74" s="227" t="s">
        <v>56</v>
      </c>
      <c r="M74" s="223"/>
      <c r="N74" s="223"/>
      <c r="O74" s="223"/>
      <c r="P74" s="223"/>
      <c r="Q74" s="223"/>
      <c r="R74" s="223"/>
      <c r="S74" s="223"/>
      <c r="T74" s="223"/>
      <c r="U74" s="223"/>
      <c r="V74" s="202"/>
      <c r="W74" s="202"/>
      <c r="Y74" s="202"/>
      <c r="AA74" s="226"/>
      <c r="AB74" s="226"/>
      <c r="AC74" s="226"/>
      <c r="AD74" s="226"/>
      <c r="AE74" s="226"/>
      <c r="AF74" s="226"/>
      <c r="AG74" s="226"/>
    </row>
    <row r="75" spans="1:41" ht="6" customHeight="1" x14ac:dyDescent="0.3">
      <c r="A75" s="194"/>
      <c r="B75" s="194"/>
      <c r="C75" s="194"/>
      <c r="D75" s="194"/>
      <c r="E75" s="202"/>
      <c r="F75" s="202"/>
      <c r="G75" s="202"/>
      <c r="H75" s="202"/>
      <c r="I75" s="202"/>
      <c r="J75" s="202"/>
      <c r="K75" s="202"/>
      <c r="L75" s="202"/>
      <c r="M75" s="202"/>
      <c r="N75" s="202"/>
      <c r="O75" s="202"/>
      <c r="P75" s="202"/>
      <c r="Q75" s="202"/>
      <c r="R75" s="202"/>
      <c r="S75" s="202"/>
      <c r="T75" s="202"/>
      <c r="AB75" s="202"/>
      <c r="AC75" s="202"/>
      <c r="AD75" s="202"/>
      <c r="AE75" s="202"/>
      <c r="AF75" s="202"/>
      <c r="AG75" s="202"/>
      <c r="AH75" s="202"/>
      <c r="AI75" s="202"/>
      <c r="AJ75" s="202"/>
      <c r="AK75" s="202"/>
      <c r="AL75" s="202"/>
      <c r="AM75" s="202"/>
      <c r="AN75" s="202"/>
      <c r="AO75" s="202"/>
    </row>
    <row r="76" spans="1:41" x14ac:dyDescent="0.3">
      <c r="A76" s="396" t="s">
        <v>57</v>
      </c>
      <c r="B76" s="396"/>
      <c r="C76" s="396"/>
      <c r="D76" s="396"/>
      <c r="E76" s="202"/>
      <c r="F76" s="202"/>
      <c r="G76" s="202"/>
      <c r="AA76" s="202"/>
      <c r="AB76" s="214"/>
      <c r="AC76" s="214"/>
      <c r="AD76" s="214"/>
      <c r="AE76" s="202"/>
      <c r="AF76" s="202"/>
      <c r="AG76" s="202"/>
    </row>
    <row r="77" spans="1:41" ht="6" customHeight="1" x14ac:dyDescent="0.3">
      <c r="A77" s="194"/>
      <c r="B77" s="194"/>
      <c r="C77" s="194"/>
      <c r="D77" s="194"/>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14"/>
      <c r="AC77" s="214"/>
      <c r="AD77" s="214"/>
      <c r="AE77" s="202"/>
      <c r="AF77" s="202"/>
      <c r="AG77" s="202"/>
    </row>
    <row r="78" spans="1:41" x14ac:dyDescent="0.3">
      <c r="A78" s="397" t="s">
        <v>58</v>
      </c>
      <c r="B78" s="397"/>
      <c r="C78" s="397"/>
      <c r="D78" s="397"/>
      <c r="E78" s="316"/>
      <c r="F78" s="317"/>
      <c r="G78" s="317"/>
      <c r="H78" s="317"/>
      <c r="I78" s="317"/>
      <c r="J78" s="317"/>
      <c r="K78" s="317"/>
      <c r="L78" s="317"/>
      <c r="M78" s="317"/>
      <c r="N78" s="317"/>
      <c r="O78" s="317"/>
      <c r="P78" s="317"/>
      <c r="Q78" s="317"/>
      <c r="R78" s="317"/>
      <c r="S78" s="317"/>
      <c r="T78" s="317"/>
      <c r="U78" s="317"/>
      <c r="V78" s="317"/>
      <c r="W78" s="317"/>
      <c r="X78" s="317"/>
      <c r="Y78" s="317"/>
      <c r="Z78" s="317"/>
      <c r="AA78" s="318"/>
      <c r="AB78" s="214"/>
      <c r="AC78" s="214"/>
      <c r="AD78" s="214"/>
      <c r="AE78" s="202"/>
      <c r="AF78" s="202"/>
      <c r="AG78" s="202"/>
    </row>
    <row r="79" spans="1:41" ht="6" customHeight="1" x14ac:dyDescent="0.3">
      <c r="A79" s="215"/>
      <c r="B79" s="215"/>
      <c r="C79" s="215"/>
      <c r="D79" s="215"/>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14"/>
      <c r="AC79" s="214"/>
      <c r="AD79" s="214"/>
      <c r="AE79" s="202"/>
      <c r="AF79" s="202"/>
      <c r="AG79" s="202"/>
    </row>
    <row r="80" spans="1:41" x14ac:dyDescent="0.3">
      <c r="A80" s="397" t="s">
        <v>59</v>
      </c>
      <c r="B80" s="397"/>
      <c r="C80" s="397"/>
      <c r="D80" s="397"/>
      <c r="E80" s="316"/>
      <c r="F80" s="317"/>
      <c r="G80" s="317"/>
      <c r="H80" s="317"/>
      <c r="I80" s="317"/>
      <c r="J80" s="317"/>
      <c r="K80" s="317"/>
      <c r="L80" s="317"/>
      <c r="M80" s="317"/>
      <c r="N80" s="317"/>
      <c r="O80" s="317"/>
      <c r="P80" s="317"/>
      <c r="Q80" s="317"/>
      <c r="R80" s="317"/>
      <c r="S80" s="317"/>
      <c r="T80" s="317"/>
      <c r="U80" s="317"/>
      <c r="V80" s="317"/>
      <c r="W80" s="317"/>
      <c r="X80" s="317"/>
      <c r="Y80" s="317"/>
      <c r="Z80" s="317"/>
      <c r="AA80" s="318"/>
      <c r="AB80" s="214"/>
      <c r="AC80" s="214"/>
      <c r="AD80" s="214"/>
      <c r="AE80" s="202"/>
      <c r="AF80" s="202"/>
      <c r="AG80" s="202"/>
    </row>
    <row r="81" spans="1:37" ht="6" customHeight="1" x14ac:dyDescent="0.3">
      <c r="A81" s="215"/>
      <c r="B81" s="215"/>
      <c r="C81" s="215"/>
      <c r="D81" s="215"/>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14"/>
      <c r="AC81" s="214"/>
      <c r="AD81" s="214"/>
      <c r="AE81" s="202"/>
      <c r="AF81" s="202"/>
      <c r="AG81" s="202"/>
    </row>
    <row r="82" spans="1:37" x14ac:dyDescent="0.3">
      <c r="A82" s="397" t="s">
        <v>60</v>
      </c>
      <c r="B82" s="397"/>
      <c r="C82" s="397"/>
      <c r="D82" s="397"/>
      <c r="E82" s="316"/>
      <c r="F82" s="317"/>
      <c r="G82" s="317"/>
      <c r="H82" s="317"/>
      <c r="I82" s="317"/>
      <c r="J82" s="317"/>
      <c r="K82" s="317"/>
      <c r="L82" s="317"/>
      <c r="M82" s="317"/>
      <c r="N82" s="317"/>
      <c r="O82" s="317"/>
      <c r="P82" s="317"/>
      <c r="Q82" s="317"/>
      <c r="R82" s="317"/>
      <c r="S82" s="317"/>
      <c r="T82" s="317"/>
      <c r="U82" s="317"/>
      <c r="V82" s="317"/>
      <c r="W82" s="317"/>
      <c r="X82" s="317"/>
      <c r="Y82" s="317"/>
      <c r="Z82" s="317"/>
      <c r="AA82" s="318"/>
      <c r="AB82" s="214"/>
      <c r="AC82" s="214"/>
      <c r="AD82" s="214"/>
      <c r="AE82" s="202"/>
      <c r="AF82" s="202"/>
      <c r="AG82" s="202"/>
    </row>
    <row r="83" spans="1:37" ht="6" customHeight="1" x14ac:dyDescent="0.3">
      <c r="A83" s="215"/>
      <c r="B83" s="215"/>
      <c r="C83" s="215"/>
      <c r="D83" s="215"/>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14"/>
      <c r="AC83" s="214"/>
      <c r="AD83" s="214"/>
      <c r="AE83" s="202"/>
      <c r="AF83" s="202"/>
      <c r="AG83" s="202"/>
    </row>
    <row r="84" spans="1:37" ht="15.75" customHeight="1" x14ac:dyDescent="0.3">
      <c r="A84" s="397" t="s">
        <v>61</v>
      </c>
      <c r="B84" s="397"/>
      <c r="C84" s="397"/>
      <c r="D84" s="397"/>
      <c r="E84" s="196" t="s">
        <v>62</v>
      </c>
      <c r="F84" s="237"/>
      <c r="G84" s="197" t="s">
        <v>63</v>
      </c>
      <c r="H84" s="198"/>
      <c r="I84" s="199"/>
      <c r="J84" s="200"/>
      <c r="K84" s="200"/>
      <c r="L84" s="200"/>
      <c r="M84" s="200"/>
      <c r="N84" s="200"/>
      <c r="O84" s="198"/>
      <c r="P84" s="237"/>
      <c r="Q84" s="199"/>
      <c r="R84" s="200"/>
      <c r="S84" s="200"/>
      <c r="T84" s="200"/>
      <c r="U84" s="200"/>
      <c r="V84" s="200"/>
      <c r="W84" s="200"/>
      <c r="X84" s="200"/>
      <c r="Y84" s="198"/>
      <c r="Z84" s="202"/>
      <c r="AA84" s="202"/>
      <c r="AB84" s="202"/>
      <c r="AC84" s="202"/>
      <c r="AD84" s="202"/>
      <c r="AE84" s="202"/>
      <c r="AF84" s="202"/>
      <c r="AG84" s="202"/>
      <c r="AH84" s="202"/>
      <c r="AI84" s="202"/>
      <c r="AJ84" s="202"/>
      <c r="AK84" s="202"/>
    </row>
    <row r="85" spans="1:37" ht="3.75" customHeight="1" x14ac:dyDescent="0.3">
      <c r="A85" s="194"/>
      <c r="B85" s="194"/>
      <c r="C85" s="194"/>
      <c r="D85" s="194"/>
      <c r="E85" s="205"/>
      <c r="F85" s="239"/>
      <c r="G85" s="206"/>
      <c r="H85" s="207"/>
      <c r="I85" s="208"/>
      <c r="J85" s="207"/>
      <c r="K85" s="210"/>
      <c r="L85" s="209"/>
      <c r="M85" s="207"/>
      <c r="N85" s="210"/>
      <c r="O85" s="207"/>
      <c r="P85" s="238"/>
      <c r="Q85" s="208"/>
      <c r="R85" s="209"/>
      <c r="S85" s="207"/>
      <c r="T85" s="210"/>
      <c r="U85" s="209"/>
      <c r="V85" s="210"/>
      <c r="W85" s="209"/>
      <c r="X85" s="209"/>
      <c r="Y85" s="207"/>
      <c r="Z85" s="202"/>
      <c r="AA85" s="202"/>
      <c r="AB85" s="214"/>
      <c r="AC85" s="214"/>
      <c r="AD85" s="214"/>
      <c r="AE85" s="202"/>
      <c r="AF85" s="202"/>
      <c r="AG85" s="202"/>
    </row>
    <row r="86" spans="1:37" ht="6" customHeight="1" x14ac:dyDescent="0.3"/>
    <row r="87" spans="1:37" x14ac:dyDescent="0.3">
      <c r="A87" s="321" t="s">
        <v>64</v>
      </c>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3"/>
    </row>
    <row r="88" spans="1:37" ht="6" customHeight="1" x14ac:dyDescent="0.3"/>
    <row r="89" spans="1:37" ht="21" customHeight="1" x14ac:dyDescent="0.3">
      <c r="B89" s="315" t="s">
        <v>65</v>
      </c>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row>
    <row r="90" spans="1:37" x14ac:dyDescent="0.3">
      <c r="D90" s="216" t="s">
        <v>66</v>
      </c>
      <c r="E90" s="216"/>
      <c r="F90" s="216"/>
      <c r="G90" s="216"/>
      <c r="H90" s="216"/>
      <c r="I90" s="216"/>
      <c r="J90" s="216"/>
      <c r="K90" s="216"/>
      <c r="L90" s="216"/>
      <c r="M90" s="216"/>
      <c r="N90" s="216"/>
      <c r="O90" s="216"/>
      <c r="P90" s="202"/>
      <c r="Q90" s="398"/>
      <c r="R90" s="399"/>
      <c r="S90" s="399"/>
      <c r="T90" s="399"/>
      <c r="U90" s="400"/>
      <c r="Z90" s="202"/>
      <c r="AA90" s="202"/>
    </row>
    <row r="91" spans="1:37" x14ac:dyDescent="0.3">
      <c r="D91" s="217" t="s">
        <v>67</v>
      </c>
      <c r="E91" s="217"/>
      <c r="F91" s="217"/>
      <c r="G91" s="217"/>
      <c r="H91" s="217"/>
      <c r="I91" s="217"/>
      <c r="J91" s="217"/>
      <c r="K91" s="217"/>
      <c r="L91" s="217"/>
      <c r="M91" s="217"/>
      <c r="N91" s="217"/>
      <c r="O91" s="217"/>
      <c r="P91" s="202"/>
      <c r="Q91" s="398"/>
      <c r="R91" s="399"/>
      <c r="S91" s="399"/>
      <c r="T91" s="399"/>
      <c r="U91" s="400"/>
      <c r="Z91" s="202"/>
      <c r="AA91" s="202"/>
    </row>
    <row r="92" spans="1:37" ht="15" customHeight="1" x14ac:dyDescent="0.3">
      <c r="D92" s="305" t="s">
        <v>68</v>
      </c>
      <c r="E92" s="305"/>
      <c r="F92" s="305"/>
      <c r="G92" s="305"/>
      <c r="H92" s="305"/>
      <c r="I92" s="305"/>
      <c r="J92" s="305"/>
      <c r="K92" s="305"/>
      <c r="L92" s="305"/>
      <c r="M92" s="305"/>
      <c r="N92" s="305"/>
      <c r="O92" s="305"/>
      <c r="P92" s="305"/>
      <c r="Q92" s="305"/>
      <c r="R92" s="305"/>
      <c r="S92" s="305"/>
      <c r="T92" s="305"/>
      <c r="U92" s="305"/>
      <c r="V92" s="305"/>
      <c r="W92" s="305"/>
      <c r="X92" s="218"/>
      <c r="Y92" s="218"/>
      <c r="Z92" s="218"/>
      <c r="AA92" s="218"/>
      <c r="AB92" s="218"/>
      <c r="AC92" s="218"/>
    </row>
    <row r="93" spans="1:37" x14ac:dyDescent="0.3">
      <c r="D93" s="305"/>
      <c r="E93" s="305"/>
      <c r="F93" s="305"/>
      <c r="G93" s="305"/>
      <c r="H93" s="305"/>
      <c r="I93" s="305"/>
      <c r="J93" s="305"/>
      <c r="K93" s="305"/>
      <c r="L93" s="305"/>
      <c r="M93" s="305"/>
      <c r="N93" s="305"/>
      <c r="O93" s="305"/>
      <c r="P93" s="305"/>
      <c r="Q93" s="305"/>
      <c r="R93" s="305"/>
      <c r="S93" s="305"/>
      <c r="T93" s="305"/>
      <c r="U93" s="305"/>
      <c r="V93" s="305"/>
      <c r="W93" s="305"/>
      <c r="X93" s="218"/>
      <c r="Y93" s="218"/>
    </row>
    <row r="94" spans="1:37" x14ac:dyDescent="0.3">
      <c r="D94" s="305"/>
      <c r="E94" s="305"/>
      <c r="F94" s="305"/>
      <c r="G94" s="305"/>
      <c r="H94" s="305"/>
      <c r="I94" s="305"/>
      <c r="J94" s="305"/>
      <c r="K94" s="305"/>
      <c r="L94" s="305"/>
      <c r="M94" s="305"/>
      <c r="N94" s="305"/>
      <c r="O94" s="305"/>
      <c r="P94" s="305"/>
      <c r="Q94" s="305"/>
      <c r="R94" s="305"/>
      <c r="S94" s="305"/>
      <c r="T94" s="305"/>
      <c r="U94" s="305"/>
      <c r="V94" s="305"/>
      <c r="W94" s="305"/>
    </row>
    <row r="95" spans="1:37" x14ac:dyDescent="0.3">
      <c r="D95" s="305"/>
      <c r="E95" s="305"/>
      <c r="F95" s="305"/>
      <c r="G95" s="305"/>
      <c r="H95" s="305"/>
      <c r="I95" s="305"/>
      <c r="J95" s="305"/>
      <c r="K95" s="305"/>
      <c r="L95" s="305"/>
      <c r="M95" s="305"/>
      <c r="N95" s="305"/>
      <c r="O95" s="305"/>
      <c r="P95" s="305"/>
      <c r="Q95" s="305"/>
      <c r="R95" s="305"/>
      <c r="S95" s="305"/>
      <c r="T95" s="305"/>
      <c r="U95" s="305"/>
      <c r="V95" s="305"/>
      <c r="W95" s="305"/>
      <c r="X95" s="335" t="s">
        <v>69</v>
      </c>
      <c r="Y95" s="335"/>
      <c r="Z95" s="335"/>
      <c r="AB95" s="302" t="s">
        <v>70</v>
      </c>
      <c r="AC95" s="303"/>
      <c r="AD95" s="304"/>
    </row>
    <row r="96" spans="1:37" ht="6" customHeight="1" x14ac:dyDescent="0.3">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20"/>
      <c r="AE96" s="220"/>
      <c r="AF96" s="220"/>
    </row>
    <row r="97" spans="1:33" ht="30" customHeight="1" x14ac:dyDescent="0.3">
      <c r="B97" s="320" t="s">
        <v>71</v>
      </c>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row>
    <row r="98" spans="1:33" ht="6" customHeight="1" x14ac:dyDescent="0.3"/>
    <row r="99" spans="1:33" x14ac:dyDescent="0.3">
      <c r="A99" s="384" t="s">
        <v>72</v>
      </c>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6"/>
    </row>
    <row r="100" spans="1:33" ht="6" customHeight="1" x14ac:dyDescent="0.3"/>
    <row r="101" spans="1:33" x14ac:dyDescent="0.3">
      <c r="A101" s="309" t="s">
        <v>73</v>
      </c>
      <c r="B101" s="309"/>
      <c r="C101" s="309"/>
      <c r="D101" s="309"/>
      <c r="E101" s="376" t="s">
        <v>74</v>
      </c>
      <c r="F101" s="377"/>
      <c r="G101" s="377"/>
      <c r="H101" s="377"/>
      <c r="I101" s="377"/>
      <c r="J101" s="377"/>
      <c r="K101" s="377"/>
      <c r="L101" s="377"/>
      <c r="M101" s="377"/>
      <c r="N101" s="377"/>
      <c r="O101" s="377"/>
      <c r="P101" s="377"/>
      <c r="Q101" s="377"/>
      <c r="R101" s="377"/>
      <c r="S101" s="377"/>
      <c r="T101" s="377"/>
      <c r="U101" s="377"/>
      <c r="V101" s="378"/>
      <c r="W101" s="389" t="s">
        <v>75</v>
      </c>
      <c r="X101" s="390"/>
      <c r="Y101" s="390"/>
      <c r="Z101" s="390"/>
      <c r="AA101" s="390"/>
      <c r="AB101" s="390"/>
      <c r="AC101" s="390"/>
      <c r="AD101" s="390"/>
      <c r="AE101" s="390"/>
      <c r="AF101" s="390"/>
      <c r="AG101" s="391"/>
    </row>
    <row r="102" spans="1:33" x14ac:dyDescent="0.3">
      <c r="A102" s="306" t="s">
        <v>76</v>
      </c>
      <c r="B102" s="307"/>
      <c r="C102" s="307"/>
      <c r="D102" s="307"/>
      <c r="E102" s="379" t="s">
        <v>77</v>
      </c>
      <c r="F102" s="380"/>
      <c r="G102" s="380"/>
      <c r="H102" s="380"/>
      <c r="I102" s="380"/>
      <c r="J102" s="380"/>
      <c r="K102" s="380"/>
      <c r="L102" s="380"/>
      <c r="M102" s="380"/>
      <c r="N102" s="380"/>
      <c r="O102" s="380"/>
      <c r="P102" s="380"/>
      <c r="Q102" s="380"/>
      <c r="R102" s="380"/>
      <c r="S102" s="380"/>
      <c r="T102" s="380"/>
      <c r="U102" s="380"/>
      <c r="V102" s="381"/>
      <c r="W102" s="392"/>
      <c r="X102" s="393"/>
      <c r="Y102" s="393"/>
      <c r="Z102" s="393"/>
      <c r="AA102" s="393"/>
      <c r="AB102" s="393"/>
      <c r="AC102" s="393"/>
      <c r="AD102" s="393"/>
      <c r="AE102" s="393"/>
      <c r="AF102" s="393"/>
      <c r="AG102" s="394"/>
    </row>
    <row r="103" spans="1:33" x14ac:dyDescent="0.3">
      <c r="A103" s="307"/>
      <c r="B103" s="307"/>
      <c r="C103" s="307"/>
      <c r="D103" s="307"/>
      <c r="E103" s="293"/>
      <c r="F103" s="294"/>
      <c r="G103" s="294"/>
      <c r="H103" s="294"/>
      <c r="I103" s="294"/>
      <c r="J103" s="294"/>
      <c r="K103" s="294"/>
      <c r="L103" s="294"/>
      <c r="M103" s="294"/>
      <c r="N103" s="294"/>
      <c r="O103" s="294"/>
      <c r="P103" s="294"/>
      <c r="Q103" s="294"/>
      <c r="R103" s="294"/>
      <c r="S103" s="294"/>
      <c r="T103" s="294"/>
      <c r="U103" s="294"/>
      <c r="V103" s="295"/>
      <c r="W103" s="296"/>
      <c r="X103" s="297"/>
      <c r="Y103" s="297"/>
      <c r="Z103" s="297"/>
      <c r="AA103" s="297"/>
      <c r="AB103" s="297"/>
      <c r="AC103" s="297"/>
      <c r="AD103" s="297"/>
      <c r="AE103" s="297"/>
      <c r="AF103" s="297"/>
      <c r="AG103" s="298"/>
    </row>
    <row r="104" spans="1:33" x14ac:dyDescent="0.3">
      <c r="A104" s="307"/>
      <c r="B104" s="307"/>
      <c r="C104" s="307"/>
      <c r="D104" s="307"/>
      <c r="E104" s="290"/>
      <c r="F104" s="291"/>
      <c r="G104" s="291"/>
      <c r="H104" s="291"/>
      <c r="I104" s="291"/>
      <c r="J104" s="291"/>
      <c r="K104" s="291"/>
      <c r="L104" s="291"/>
      <c r="M104" s="291"/>
      <c r="N104" s="291"/>
      <c r="O104" s="291"/>
      <c r="P104" s="291"/>
      <c r="Q104" s="291"/>
      <c r="R104" s="291"/>
      <c r="S104" s="291"/>
      <c r="T104" s="291"/>
      <c r="U104" s="291"/>
      <c r="V104" s="292"/>
      <c r="W104" s="299"/>
      <c r="X104" s="300"/>
      <c r="Y104" s="300"/>
      <c r="Z104" s="300"/>
      <c r="AA104" s="300"/>
      <c r="AB104" s="300"/>
      <c r="AC104" s="300"/>
      <c r="AD104" s="300"/>
      <c r="AE104" s="300"/>
      <c r="AF104" s="300"/>
      <c r="AG104" s="301"/>
    </row>
    <row r="105" spans="1:33" x14ac:dyDescent="0.3">
      <c r="A105" s="307"/>
      <c r="B105" s="307"/>
      <c r="C105" s="307"/>
      <c r="D105" s="307"/>
      <c r="E105" s="293"/>
      <c r="F105" s="294"/>
      <c r="G105" s="294"/>
      <c r="H105" s="294"/>
      <c r="I105" s="294"/>
      <c r="J105" s="294"/>
      <c r="K105" s="294"/>
      <c r="L105" s="294"/>
      <c r="M105" s="294"/>
      <c r="N105" s="294"/>
      <c r="O105" s="294"/>
      <c r="P105" s="294"/>
      <c r="Q105" s="294"/>
      <c r="R105" s="294"/>
      <c r="S105" s="294"/>
      <c r="T105" s="294"/>
      <c r="U105" s="294"/>
      <c r="V105" s="295"/>
      <c r="W105" s="296"/>
      <c r="X105" s="297"/>
      <c r="Y105" s="297"/>
      <c r="Z105" s="297"/>
      <c r="AA105" s="297"/>
      <c r="AB105" s="297"/>
      <c r="AC105" s="297"/>
      <c r="AD105" s="297"/>
      <c r="AE105" s="297"/>
      <c r="AF105" s="297"/>
      <c r="AG105" s="298"/>
    </row>
    <row r="106" spans="1:33" x14ac:dyDescent="0.3">
      <c r="A106" s="307"/>
      <c r="B106" s="307"/>
      <c r="C106" s="307"/>
      <c r="D106" s="307"/>
      <c r="E106" s="290"/>
      <c r="F106" s="291"/>
      <c r="G106" s="291"/>
      <c r="H106" s="291"/>
      <c r="I106" s="291"/>
      <c r="J106" s="291"/>
      <c r="K106" s="291"/>
      <c r="L106" s="291"/>
      <c r="M106" s="291"/>
      <c r="N106" s="291"/>
      <c r="O106" s="291"/>
      <c r="P106" s="291"/>
      <c r="Q106" s="291"/>
      <c r="R106" s="291"/>
      <c r="S106" s="291"/>
      <c r="T106" s="291"/>
      <c r="U106" s="291"/>
      <c r="V106" s="292"/>
      <c r="W106" s="299"/>
      <c r="X106" s="300"/>
      <c r="Y106" s="300"/>
      <c r="Z106" s="300"/>
      <c r="AA106" s="300"/>
      <c r="AB106" s="300"/>
      <c r="AC106" s="300"/>
      <c r="AD106" s="300"/>
      <c r="AE106" s="300"/>
      <c r="AF106" s="300"/>
      <c r="AG106" s="301"/>
    </row>
    <row r="107" spans="1:33" x14ac:dyDescent="0.3">
      <c r="A107" s="307"/>
      <c r="B107" s="307"/>
      <c r="C107" s="307"/>
      <c r="D107" s="307"/>
      <c r="E107" s="293"/>
      <c r="F107" s="294"/>
      <c r="G107" s="294"/>
      <c r="H107" s="294"/>
      <c r="I107" s="294"/>
      <c r="J107" s="294"/>
      <c r="K107" s="294"/>
      <c r="L107" s="294"/>
      <c r="M107" s="294"/>
      <c r="N107" s="294"/>
      <c r="O107" s="294"/>
      <c r="P107" s="294"/>
      <c r="Q107" s="294"/>
      <c r="R107" s="294"/>
      <c r="S107" s="294"/>
      <c r="T107" s="294"/>
      <c r="U107" s="294"/>
      <c r="V107" s="295"/>
      <c r="W107" s="296"/>
      <c r="X107" s="297"/>
      <c r="Y107" s="297"/>
      <c r="Z107" s="297"/>
      <c r="AA107" s="297"/>
      <c r="AB107" s="297"/>
      <c r="AC107" s="297"/>
      <c r="AD107" s="297"/>
      <c r="AE107" s="297"/>
      <c r="AF107" s="297"/>
      <c r="AG107" s="298"/>
    </row>
    <row r="108" spans="1:33" x14ac:dyDescent="0.3">
      <c r="A108" s="307"/>
      <c r="B108" s="307"/>
      <c r="C108" s="307"/>
      <c r="D108" s="307"/>
      <c r="E108" s="290"/>
      <c r="F108" s="291"/>
      <c r="G108" s="291"/>
      <c r="H108" s="291"/>
      <c r="I108" s="291"/>
      <c r="J108" s="291"/>
      <c r="K108" s="291"/>
      <c r="L108" s="291"/>
      <c r="M108" s="291"/>
      <c r="N108" s="291"/>
      <c r="O108" s="291"/>
      <c r="P108" s="291"/>
      <c r="Q108" s="291"/>
      <c r="R108" s="291"/>
      <c r="S108" s="291"/>
      <c r="T108" s="291"/>
      <c r="U108" s="291"/>
      <c r="V108" s="292"/>
      <c r="W108" s="299"/>
      <c r="X108" s="300"/>
      <c r="Y108" s="300"/>
      <c r="Z108" s="300"/>
      <c r="AA108" s="300"/>
      <c r="AB108" s="300"/>
      <c r="AC108" s="300"/>
      <c r="AD108" s="300"/>
      <c r="AE108" s="300"/>
      <c r="AF108" s="300"/>
      <c r="AG108" s="301"/>
    </row>
    <row r="109" spans="1:33" ht="6" customHeight="1" x14ac:dyDescent="0.3"/>
    <row r="110" spans="1:33" x14ac:dyDescent="0.3">
      <c r="A110" s="384" t="s">
        <v>78</v>
      </c>
      <c r="B110" s="385"/>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6"/>
    </row>
    <row r="111" spans="1:33" ht="6" customHeight="1" x14ac:dyDescent="0.3"/>
    <row r="112" spans="1:33" x14ac:dyDescent="0.3">
      <c r="A112" s="268" t="s">
        <v>79</v>
      </c>
      <c r="B112" s="382"/>
      <c r="C112" s="382"/>
      <c r="D112" s="382"/>
      <c r="E112" s="221"/>
      <c r="F112" s="222"/>
      <c r="G112" s="244" t="s">
        <v>273</v>
      </c>
      <c r="H112" s="244"/>
      <c r="I112" s="244"/>
      <c r="J112" s="244"/>
      <c r="K112" s="244"/>
      <c r="L112" s="244"/>
      <c r="M112" s="244"/>
      <c r="N112" s="244"/>
      <c r="O112" s="244"/>
      <c r="P112" s="244"/>
      <c r="Q112" s="244"/>
      <c r="R112" s="244"/>
      <c r="S112" s="244"/>
      <c r="T112" s="244"/>
      <c r="U112" s="244"/>
      <c r="V112" s="244"/>
      <c r="W112" s="244"/>
      <c r="X112" s="244"/>
      <c r="Y112" s="244"/>
      <c r="Z112" s="244"/>
      <c r="AA112" s="265"/>
      <c r="AB112" s="266"/>
      <c r="AC112" s="266"/>
      <c r="AD112" s="266"/>
      <c r="AE112" s="267"/>
      <c r="AF112" s="247"/>
      <c r="AG112" s="248"/>
    </row>
    <row r="113" spans="1:33" x14ac:dyDescent="0.3">
      <c r="A113" s="382"/>
      <c r="B113" s="382"/>
      <c r="C113" s="382"/>
      <c r="D113" s="382"/>
      <c r="E113" s="245"/>
      <c r="F113" s="244"/>
      <c r="G113" s="278" t="s">
        <v>274</v>
      </c>
      <c r="H113" s="278"/>
      <c r="I113" s="278"/>
      <c r="J113" s="278"/>
      <c r="K113" s="278"/>
      <c r="L113" s="278"/>
      <c r="M113" s="278"/>
      <c r="N113" s="278"/>
      <c r="O113" s="278"/>
      <c r="P113" s="278"/>
      <c r="Q113" s="278"/>
      <c r="R113" s="278"/>
      <c r="S113" s="278"/>
      <c r="T113" s="278"/>
      <c r="U113" s="278"/>
      <c r="V113" s="278"/>
      <c r="W113" s="278"/>
      <c r="X113" s="278"/>
      <c r="Y113" s="278"/>
      <c r="Z113" s="278"/>
      <c r="AA113" s="279"/>
      <c r="AB113" s="279"/>
      <c r="AC113" s="279"/>
      <c r="AD113" s="279"/>
      <c r="AE113" s="279"/>
      <c r="AF113" s="278"/>
      <c r="AG113" s="280"/>
    </row>
    <row r="114" spans="1:33" ht="6" customHeight="1" x14ac:dyDescent="0.3"/>
    <row r="115" spans="1:33" ht="15.75" customHeight="1" x14ac:dyDescent="0.3">
      <c r="E115" s="231" t="s">
        <v>80</v>
      </c>
      <c r="F115" s="232"/>
      <c r="G115" s="232"/>
      <c r="H115" s="232"/>
      <c r="I115" s="232"/>
      <c r="J115" s="232"/>
      <c r="K115" s="232"/>
      <c r="L115" s="232"/>
      <c r="M115" s="232"/>
      <c r="N115" s="232"/>
      <c r="O115" s="232"/>
      <c r="P115" s="232"/>
      <c r="Q115" s="232"/>
      <c r="R115" s="232"/>
      <c r="S115" s="232"/>
      <c r="T115" s="232"/>
      <c r="U115" s="232"/>
      <c r="V115" s="233"/>
      <c r="W115" s="228" t="s">
        <v>81</v>
      </c>
      <c r="X115" s="229"/>
      <c r="Y115" s="229"/>
      <c r="Z115" s="229"/>
      <c r="AA115" s="229"/>
      <c r="AB115" s="229"/>
      <c r="AC115" s="229"/>
      <c r="AD115" s="229"/>
      <c r="AE115" s="229"/>
      <c r="AF115" s="229"/>
      <c r="AG115" s="230"/>
    </row>
    <row r="116" spans="1:33" ht="15.75" customHeight="1" x14ac:dyDescent="0.3">
      <c r="E116" s="234" t="s">
        <v>82</v>
      </c>
      <c r="F116" s="235"/>
      <c r="G116" s="235"/>
      <c r="H116" s="235"/>
      <c r="I116" s="235"/>
      <c r="J116" s="235"/>
      <c r="K116" s="235"/>
      <c r="L116" s="235"/>
      <c r="M116" s="235"/>
      <c r="N116" s="235"/>
      <c r="O116" s="235"/>
      <c r="P116" s="235"/>
      <c r="Q116" s="235"/>
      <c r="R116" s="235"/>
      <c r="S116" s="235"/>
      <c r="T116" s="235"/>
      <c r="U116" s="235"/>
      <c r="V116" s="236"/>
      <c r="W116" s="234"/>
      <c r="X116" s="235"/>
      <c r="Y116" s="235"/>
      <c r="Z116" s="235"/>
      <c r="AA116" s="235"/>
      <c r="AB116" s="235"/>
      <c r="AC116" s="235"/>
      <c r="AD116" s="235"/>
      <c r="AE116" s="235"/>
      <c r="AF116" s="235"/>
      <c r="AG116" s="236"/>
    </row>
    <row r="117" spans="1:33" x14ac:dyDescent="0.3">
      <c r="A117" s="309" t="s">
        <v>83</v>
      </c>
      <c r="B117" s="309"/>
      <c r="C117" s="309"/>
      <c r="D117" s="309"/>
      <c r="E117" s="293"/>
      <c r="F117" s="294"/>
      <c r="G117" s="294"/>
      <c r="H117" s="294"/>
      <c r="I117" s="294"/>
      <c r="J117" s="294"/>
      <c r="K117" s="294"/>
      <c r="L117" s="294"/>
      <c r="M117" s="294"/>
      <c r="N117" s="294"/>
      <c r="O117" s="294"/>
      <c r="P117" s="294"/>
      <c r="Q117" s="294"/>
      <c r="R117" s="294"/>
      <c r="S117" s="294"/>
      <c r="T117" s="294"/>
      <c r="U117" s="294"/>
      <c r="V117" s="295"/>
      <c r="W117" s="293"/>
      <c r="X117" s="294"/>
      <c r="Y117" s="294"/>
      <c r="Z117" s="294"/>
      <c r="AA117" s="294"/>
      <c r="AB117" s="294"/>
      <c r="AC117" s="294"/>
      <c r="AD117" s="294"/>
      <c r="AE117" s="294"/>
      <c r="AF117" s="294"/>
      <c r="AG117" s="295"/>
    </row>
    <row r="118" spans="1:33" x14ac:dyDescent="0.3">
      <c r="A118" s="395" t="s">
        <v>84</v>
      </c>
      <c r="B118" s="395"/>
      <c r="C118" s="395"/>
      <c r="D118" s="395"/>
      <c r="E118" s="290"/>
      <c r="F118" s="291"/>
      <c r="G118" s="291"/>
      <c r="H118" s="291"/>
      <c r="I118" s="291"/>
      <c r="J118" s="291"/>
      <c r="K118" s="291"/>
      <c r="L118" s="291"/>
      <c r="M118" s="291"/>
      <c r="N118" s="291"/>
      <c r="O118" s="291"/>
      <c r="P118" s="291"/>
      <c r="Q118" s="291"/>
      <c r="R118" s="291"/>
      <c r="S118" s="291"/>
      <c r="T118" s="291"/>
      <c r="U118" s="291"/>
      <c r="V118" s="292"/>
      <c r="W118" s="290"/>
      <c r="X118" s="291"/>
      <c r="Y118" s="291"/>
      <c r="Z118" s="291"/>
      <c r="AA118" s="291"/>
      <c r="AB118" s="291"/>
      <c r="AC118" s="291"/>
      <c r="AD118" s="291"/>
      <c r="AE118" s="291"/>
      <c r="AF118" s="291"/>
      <c r="AG118" s="292"/>
    </row>
    <row r="119" spans="1:33" x14ac:dyDescent="0.3">
      <c r="A119" s="395"/>
      <c r="B119" s="395"/>
      <c r="C119" s="395"/>
      <c r="D119" s="395"/>
      <c r="E119" s="293"/>
      <c r="F119" s="294"/>
      <c r="G119" s="294"/>
      <c r="H119" s="294"/>
      <c r="I119" s="294"/>
      <c r="J119" s="294"/>
      <c r="K119" s="294"/>
      <c r="L119" s="294"/>
      <c r="M119" s="294"/>
      <c r="N119" s="294"/>
      <c r="O119" s="294"/>
      <c r="P119" s="294"/>
      <c r="Q119" s="294"/>
      <c r="R119" s="294"/>
      <c r="S119" s="294"/>
      <c r="T119" s="294"/>
      <c r="U119" s="294"/>
      <c r="V119" s="295"/>
      <c r="W119" s="293"/>
      <c r="X119" s="294"/>
      <c r="Y119" s="294"/>
      <c r="Z119" s="294"/>
      <c r="AA119" s="294"/>
      <c r="AB119" s="294"/>
      <c r="AC119" s="294"/>
      <c r="AD119" s="294"/>
      <c r="AE119" s="294"/>
      <c r="AF119" s="294"/>
      <c r="AG119" s="295"/>
    </row>
    <row r="120" spans="1:33" x14ac:dyDescent="0.3">
      <c r="A120" s="395"/>
      <c r="B120" s="395"/>
      <c r="C120" s="395"/>
      <c r="D120" s="395"/>
      <c r="E120" s="290"/>
      <c r="F120" s="291"/>
      <c r="G120" s="291"/>
      <c r="H120" s="291"/>
      <c r="I120" s="291"/>
      <c r="J120" s="291"/>
      <c r="K120" s="291"/>
      <c r="L120" s="291"/>
      <c r="M120" s="291"/>
      <c r="N120" s="291"/>
      <c r="O120" s="291"/>
      <c r="P120" s="291"/>
      <c r="Q120" s="291"/>
      <c r="R120" s="291"/>
      <c r="S120" s="291"/>
      <c r="T120" s="291"/>
      <c r="U120" s="291"/>
      <c r="V120" s="292"/>
      <c r="W120" s="290"/>
      <c r="X120" s="291"/>
      <c r="Y120" s="291"/>
      <c r="Z120" s="291"/>
      <c r="AA120" s="291"/>
      <c r="AB120" s="291"/>
      <c r="AC120" s="291"/>
      <c r="AD120" s="291"/>
      <c r="AE120" s="291"/>
      <c r="AF120" s="291"/>
      <c r="AG120" s="292"/>
    </row>
    <row r="121" spans="1:33" x14ac:dyDescent="0.3">
      <c r="A121" s="395"/>
      <c r="B121" s="395"/>
      <c r="C121" s="395"/>
      <c r="D121" s="395"/>
      <c r="E121" s="293"/>
      <c r="F121" s="294"/>
      <c r="G121" s="294"/>
      <c r="H121" s="294"/>
      <c r="I121" s="294"/>
      <c r="J121" s="294"/>
      <c r="K121" s="294"/>
      <c r="L121" s="294"/>
      <c r="M121" s="294"/>
      <c r="N121" s="294"/>
      <c r="O121" s="294"/>
      <c r="P121" s="294"/>
      <c r="Q121" s="294"/>
      <c r="R121" s="294"/>
      <c r="S121" s="294"/>
      <c r="T121" s="294"/>
      <c r="U121" s="294"/>
      <c r="V121" s="295"/>
      <c r="W121" s="293"/>
      <c r="X121" s="294"/>
      <c r="Y121" s="294"/>
      <c r="Z121" s="294"/>
      <c r="AA121" s="294"/>
      <c r="AB121" s="294"/>
      <c r="AC121" s="294"/>
      <c r="AD121" s="294"/>
      <c r="AE121" s="294"/>
      <c r="AF121" s="294"/>
      <c r="AG121" s="295"/>
    </row>
    <row r="122" spans="1:33" x14ac:dyDescent="0.3">
      <c r="A122" s="395"/>
      <c r="B122" s="395"/>
      <c r="C122" s="395"/>
      <c r="D122" s="395"/>
      <c r="E122" s="290"/>
      <c r="F122" s="291"/>
      <c r="G122" s="291"/>
      <c r="H122" s="291"/>
      <c r="I122" s="291"/>
      <c r="J122" s="291"/>
      <c r="K122" s="291"/>
      <c r="L122" s="291"/>
      <c r="M122" s="291"/>
      <c r="N122" s="291"/>
      <c r="O122" s="291"/>
      <c r="P122" s="291"/>
      <c r="Q122" s="291"/>
      <c r="R122" s="291"/>
      <c r="S122" s="291"/>
      <c r="T122" s="291"/>
      <c r="U122" s="291"/>
      <c r="V122" s="292"/>
      <c r="W122" s="290"/>
      <c r="X122" s="291"/>
      <c r="Y122" s="291"/>
      <c r="Z122" s="291"/>
      <c r="AA122" s="291"/>
      <c r="AB122" s="291"/>
      <c r="AC122" s="291"/>
      <c r="AD122" s="291"/>
      <c r="AE122" s="291"/>
      <c r="AF122" s="291"/>
      <c r="AG122" s="292"/>
    </row>
    <row r="123" spans="1:33" x14ac:dyDescent="0.3">
      <c r="A123" s="395"/>
      <c r="B123" s="395"/>
      <c r="C123" s="395"/>
      <c r="D123" s="395"/>
      <c r="E123" s="293"/>
      <c r="F123" s="294"/>
      <c r="G123" s="294"/>
      <c r="H123" s="294"/>
      <c r="I123" s="294"/>
      <c r="J123" s="294"/>
      <c r="K123" s="294"/>
      <c r="L123" s="294"/>
      <c r="M123" s="294"/>
      <c r="N123" s="294"/>
      <c r="O123" s="294"/>
      <c r="P123" s="294"/>
      <c r="Q123" s="294"/>
      <c r="R123" s="294"/>
      <c r="S123" s="294"/>
      <c r="T123" s="294"/>
      <c r="U123" s="294"/>
      <c r="V123" s="295"/>
      <c r="W123" s="293"/>
      <c r="X123" s="294"/>
      <c r="Y123" s="294"/>
      <c r="Z123" s="294"/>
      <c r="AA123" s="294"/>
      <c r="AB123" s="294"/>
      <c r="AC123" s="294"/>
      <c r="AD123" s="294"/>
      <c r="AE123" s="294"/>
      <c r="AF123" s="294"/>
      <c r="AG123" s="295"/>
    </row>
    <row r="124" spans="1:33" x14ac:dyDescent="0.3">
      <c r="A124" s="395"/>
      <c r="B124" s="395"/>
      <c r="C124" s="395"/>
      <c r="D124" s="395"/>
      <c r="E124" s="290"/>
      <c r="F124" s="291"/>
      <c r="G124" s="291"/>
      <c r="H124" s="291"/>
      <c r="I124" s="291"/>
      <c r="J124" s="291"/>
      <c r="K124" s="291"/>
      <c r="L124" s="291"/>
      <c r="M124" s="291"/>
      <c r="N124" s="291"/>
      <c r="O124" s="291"/>
      <c r="P124" s="291"/>
      <c r="Q124" s="291"/>
      <c r="R124" s="291"/>
      <c r="S124" s="291"/>
      <c r="T124" s="291"/>
      <c r="U124" s="291"/>
      <c r="V124" s="292"/>
      <c r="W124" s="290"/>
      <c r="X124" s="291"/>
      <c r="Y124" s="291"/>
      <c r="Z124" s="291"/>
      <c r="AA124" s="291"/>
      <c r="AB124" s="291"/>
      <c r="AC124" s="291"/>
      <c r="AD124" s="291"/>
      <c r="AE124" s="291"/>
      <c r="AF124" s="291"/>
      <c r="AG124" s="292"/>
    </row>
    <row r="125" spans="1:33" x14ac:dyDescent="0.3">
      <c r="A125" s="395"/>
      <c r="B125" s="395"/>
      <c r="C125" s="395"/>
      <c r="D125" s="395"/>
      <c r="E125" s="293"/>
      <c r="F125" s="294"/>
      <c r="G125" s="294"/>
      <c r="H125" s="294"/>
      <c r="I125" s="294"/>
      <c r="J125" s="294"/>
      <c r="K125" s="294"/>
      <c r="L125" s="294"/>
      <c r="M125" s="294"/>
      <c r="N125" s="294"/>
      <c r="O125" s="294"/>
      <c r="P125" s="294"/>
      <c r="Q125" s="294"/>
      <c r="R125" s="294"/>
      <c r="S125" s="294"/>
      <c r="T125" s="294"/>
      <c r="U125" s="294"/>
      <c r="V125" s="295"/>
      <c r="W125" s="293"/>
      <c r="X125" s="294"/>
      <c r="Y125" s="294"/>
      <c r="Z125" s="294"/>
      <c r="AA125" s="294"/>
      <c r="AB125" s="294"/>
      <c r="AC125" s="294"/>
      <c r="AD125" s="294"/>
      <c r="AE125" s="294"/>
      <c r="AF125" s="294"/>
      <c r="AG125" s="295"/>
    </row>
    <row r="126" spans="1:33" x14ac:dyDescent="0.3">
      <c r="A126" s="395"/>
      <c r="B126" s="395"/>
      <c r="C126" s="395"/>
      <c r="D126" s="395"/>
      <c r="E126" s="290"/>
      <c r="F126" s="291"/>
      <c r="G126" s="291"/>
      <c r="H126" s="291"/>
      <c r="I126" s="291"/>
      <c r="J126" s="291"/>
      <c r="K126" s="291"/>
      <c r="L126" s="291"/>
      <c r="M126" s="291"/>
      <c r="N126" s="291"/>
      <c r="O126" s="291"/>
      <c r="P126" s="291"/>
      <c r="Q126" s="291"/>
      <c r="R126" s="291"/>
      <c r="S126" s="291"/>
      <c r="T126" s="291"/>
      <c r="U126" s="291"/>
      <c r="V126" s="292"/>
      <c r="W126" s="290"/>
      <c r="X126" s="291"/>
      <c r="Y126" s="291"/>
      <c r="Z126" s="291"/>
      <c r="AA126" s="291"/>
      <c r="AB126" s="291"/>
      <c r="AC126" s="291"/>
      <c r="AD126" s="291"/>
      <c r="AE126" s="291"/>
      <c r="AF126" s="291"/>
      <c r="AG126" s="292"/>
    </row>
    <row r="127" spans="1:33" x14ac:dyDescent="0.3">
      <c r="A127" s="395"/>
      <c r="B127" s="395"/>
      <c r="C127" s="395"/>
      <c r="D127" s="395"/>
      <c r="E127" s="293"/>
      <c r="F127" s="294"/>
      <c r="G127" s="294"/>
      <c r="H127" s="294"/>
      <c r="I127" s="294"/>
      <c r="J127" s="294"/>
      <c r="K127" s="294"/>
      <c r="L127" s="294"/>
      <c r="M127" s="294"/>
      <c r="N127" s="294"/>
      <c r="O127" s="294"/>
      <c r="P127" s="294"/>
      <c r="Q127" s="294"/>
      <c r="R127" s="294"/>
      <c r="S127" s="294"/>
      <c r="T127" s="294"/>
      <c r="U127" s="294"/>
      <c r="V127" s="295"/>
      <c r="W127" s="293"/>
      <c r="X127" s="294"/>
      <c r="Y127" s="294"/>
      <c r="Z127" s="294"/>
      <c r="AA127" s="294"/>
      <c r="AB127" s="294"/>
      <c r="AC127" s="294"/>
      <c r="AD127" s="294"/>
      <c r="AE127" s="294"/>
      <c r="AF127" s="294"/>
      <c r="AG127" s="295"/>
    </row>
    <row r="128" spans="1:33" x14ac:dyDescent="0.3">
      <c r="A128" s="395"/>
      <c r="B128" s="395"/>
      <c r="C128" s="395"/>
      <c r="D128" s="395"/>
      <c r="E128" s="290"/>
      <c r="F128" s="291"/>
      <c r="G128" s="291"/>
      <c r="H128" s="291"/>
      <c r="I128" s="291"/>
      <c r="J128" s="291"/>
      <c r="K128" s="291"/>
      <c r="L128" s="291"/>
      <c r="M128" s="291"/>
      <c r="N128" s="291"/>
      <c r="O128" s="291"/>
      <c r="P128" s="291"/>
      <c r="Q128" s="291"/>
      <c r="R128" s="291"/>
      <c r="S128" s="291"/>
      <c r="T128" s="291"/>
      <c r="U128" s="291"/>
      <c r="V128" s="292"/>
      <c r="W128" s="290"/>
      <c r="X128" s="291"/>
      <c r="Y128" s="291"/>
      <c r="Z128" s="291"/>
      <c r="AA128" s="291"/>
      <c r="AB128" s="291"/>
      <c r="AC128" s="291"/>
      <c r="AD128" s="291"/>
      <c r="AE128" s="291"/>
      <c r="AF128" s="291"/>
      <c r="AG128" s="292"/>
    </row>
    <row r="129" spans="1:33" x14ac:dyDescent="0.3">
      <c r="A129" s="395"/>
      <c r="B129" s="395"/>
      <c r="C129" s="395"/>
      <c r="D129" s="395"/>
      <c r="E129" s="293"/>
      <c r="F129" s="294"/>
      <c r="G129" s="294"/>
      <c r="H129" s="294"/>
      <c r="I129" s="294"/>
      <c r="J129" s="294"/>
      <c r="K129" s="294"/>
      <c r="L129" s="294"/>
      <c r="M129" s="294"/>
      <c r="N129" s="294"/>
      <c r="O129" s="294"/>
      <c r="P129" s="294"/>
      <c r="Q129" s="294"/>
      <c r="R129" s="294"/>
      <c r="S129" s="294"/>
      <c r="T129" s="294"/>
      <c r="U129" s="294"/>
      <c r="V129" s="295"/>
      <c r="W129" s="293"/>
      <c r="X129" s="294"/>
      <c r="Y129" s="294"/>
      <c r="Z129" s="294"/>
      <c r="AA129" s="294"/>
      <c r="AB129" s="294"/>
      <c r="AC129" s="294"/>
      <c r="AD129" s="294"/>
      <c r="AE129" s="294"/>
      <c r="AF129" s="294"/>
      <c r="AG129" s="295"/>
    </row>
    <row r="130" spans="1:33" x14ac:dyDescent="0.3">
      <c r="A130" s="395"/>
      <c r="B130" s="395"/>
      <c r="C130" s="395"/>
      <c r="D130" s="395"/>
      <c r="E130" s="290"/>
      <c r="F130" s="291"/>
      <c r="G130" s="291"/>
      <c r="H130" s="291"/>
      <c r="I130" s="291"/>
      <c r="J130" s="291"/>
      <c r="K130" s="291"/>
      <c r="L130" s="291"/>
      <c r="M130" s="291"/>
      <c r="N130" s="291"/>
      <c r="O130" s="291"/>
      <c r="P130" s="291"/>
      <c r="Q130" s="291"/>
      <c r="R130" s="291"/>
      <c r="S130" s="291"/>
      <c r="T130" s="291"/>
      <c r="U130" s="291"/>
      <c r="V130" s="292"/>
      <c r="W130" s="290"/>
      <c r="X130" s="291"/>
      <c r="Y130" s="291"/>
      <c r="Z130" s="291"/>
      <c r="AA130" s="291"/>
      <c r="AB130" s="291"/>
      <c r="AC130" s="291"/>
      <c r="AD130" s="291"/>
      <c r="AE130" s="291"/>
      <c r="AF130" s="291"/>
      <c r="AG130" s="292"/>
    </row>
    <row r="131" spans="1:33" ht="6" customHeight="1" x14ac:dyDescent="0.3"/>
    <row r="132" spans="1:33" x14ac:dyDescent="0.3">
      <c r="A132" s="309" t="s">
        <v>85</v>
      </c>
      <c r="B132" s="309"/>
      <c r="C132" s="309"/>
      <c r="D132" s="309"/>
      <c r="E132" s="281"/>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3"/>
    </row>
    <row r="133" spans="1:33" ht="9" customHeight="1" x14ac:dyDescent="0.3">
      <c r="A133" s="382" t="s">
        <v>86</v>
      </c>
      <c r="B133" s="382"/>
      <c r="C133" s="382"/>
      <c r="D133" s="383"/>
      <c r="E133" s="122" t="s">
        <v>16</v>
      </c>
      <c r="F133" s="195"/>
      <c r="G133" s="195"/>
      <c r="H133" s="195"/>
      <c r="I133" s="195"/>
      <c r="J133" s="195"/>
      <c r="K133" s="195"/>
      <c r="L133" s="195"/>
      <c r="M133" s="195"/>
      <c r="N133" s="195"/>
      <c r="O133" s="195"/>
      <c r="P133" s="195"/>
      <c r="Q133" s="195"/>
      <c r="R133" s="195"/>
      <c r="S133" s="195"/>
      <c r="T133" s="195"/>
      <c r="U133" s="195"/>
      <c r="V133" s="195"/>
      <c r="W133" s="195"/>
      <c r="X133" s="195"/>
      <c r="Y133" s="120"/>
      <c r="Z133" s="120"/>
      <c r="AA133" s="120"/>
      <c r="AB133" s="120"/>
      <c r="AC133" s="120"/>
      <c r="AD133" s="120"/>
      <c r="AE133" s="120"/>
      <c r="AF133" s="120"/>
      <c r="AG133" s="121"/>
    </row>
    <row r="134" spans="1:33" x14ac:dyDescent="0.3">
      <c r="A134" s="382"/>
      <c r="B134" s="382"/>
      <c r="C134" s="382"/>
      <c r="D134" s="383"/>
      <c r="E134" s="281"/>
      <c r="F134" s="282"/>
      <c r="G134" s="282"/>
      <c r="H134" s="282"/>
      <c r="I134" s="282"/>
      <c r="J134" s="282"/>
      <c r="K134" s="282"/>
      <c r="L134" s="281"/>
      <c r="M134" s="282"/>
      <c r="N134" s="282"/>
      <c r="O134" s="282"/>
      <c r="P134" s="282"/>
      <c r="Q134" s="282"/>
      <c r="R134" s="282"/>
      <c r="S134" s="282"/>
      <c r="T134" s="282"/>
      <c r="U134" s="282"/>
      <c r="V134" s="282"/>
      <c r="W134" s="282"/>
      <c r="X134" s="282"/>
      <c r="Y134" s="282"/>
      <c r="Z134" s="282"/>
      <c r="AA134" s="282"/>
      <c r="AB134" s="282"/>
      <c r="AC134" s="282"/>
      <c r="AD134" s="282"/>
      <c r="AE134" s="282"/>
      <c r="AF134" s="282"/>
      <c r="AG134" s="283"/>
    </row>
    <row r="135" spans="1:33" ht="9" customHeight="1" x14ac:dyDescent="0.3">
      <c r="E135" s="284" t="s">
        <v>17</v>
      </c>
      <c r="F135" s="285"/>
      <c r="G135" s="285"/>
      <c r="H135" s="285"/>
      <c r="I135" s="285"/>
      <c r="J135" s="285"/>
      <c r="K135" s="285"/>
      <c r="L135" s="285" t="s">
        <v>18</v>
      </c>
      <c r="M135" s="285"/>
      <c r="N135" s="285"/>
      <c r="O135" s="285"/>
      <c r="P135" s="285"/>
      <c r="Q135" s="285"/>
      <c r="R135" s="285"/>
      <c r="S135" s="285"/>
      <c r="T135" s="285"/>
      <c r="U135" s="285"/>
      <c r="V135" s="285"/>
      <c r="W135" s="285"/>
      <c r="X135" s="285"/>
      <c r="Y135" s="285"/>
      <c r="Z135" s="285"/>
      <c r="AA135" s="285"/>
      <c r="AB135" s="285"/>
      <c r="AC135" s="285"/>
      <c r="AD135" s="285"/>
      <c r="AE135" s="285"/>
      <c r="AF135" s="285"/>
      <c r="AG135" s="286"/>
    </row>
    <row r="136" spans="1:33" ht="6" customHeight="1" x14ac:dyDescent="0.3"/>
    <row r="137" spans="1:33" x14ac:dyDescent="0.3">
      <c r="A137" s="384" t="s">
        <v>87</v>
      </c>
      <c r="B137" s="385"/>
      <c r="C137" s="385"/>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6"/>
    </row>
    <row r="138" spans="1:33" ht="6" customHeight="1" x14ac:dyDescent="0.3"/>
    <row r="139" spans="1:33" ht="6" customHeight="1" x14ac:dyDescent="0.3">
      <c r="B139" s="404" t="s">
        <v>275</v>
      </c>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row>
    <row r="140" spans="1:33" ht="6" customHeight="1" x14ac:dyDescent="0.3">
      <c r="B140" s="404"/>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row>
    <row r="141" spans="1:33" ht="6" customHeight="1" x14ac:dyDescent="0.3">
      <c r="B141" s="404"/>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row>
    <row r="142" spans="1:33" ht="6" customHeight="1" x14ac:dyDescent="0.3">
      <c r="B142" s="404"/>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c r="AG142" s="404"/>
    </row>
    <row r="143" spans="1:33" ht="6" customHeight="1" x14ac:dyDescent="0.3">
      <c r="B143" s="404"/>
      <c r="C143" s="404"/>
      <c r="D143" s="404"/>
      <c r="E143" s="404"/>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row>
    <row r="144" spans="1:33" ht="6" customHeight="1" x14ac:dyDescent="0.3">
      <c r="B144" s="404"/>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row>
    <row r="145" spans="1:33" ht="6" customHeight="1" x14ac:dyDescent="0.3">
      <c r="B145" s="404"/>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row>
    <row r="146" spans="1:33" ht="6" customHeight="1" x14ac:dyDescent="0.3">
      <c r="B146" s="404"/>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row>
    <row r="147" spans="1:33" ht="6" customHeight="1" x14ac:dyDescent="0.3">
      <c r="B147" s="404"/>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row>
    <row r="148" spans="1:33" ht="6" customHeight="1" x14ac:dyDescent="0.3">
      <c r="B148" s="404"/>
      <c r="C148" s="404"/>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row>
    <row r="149" spans="1:33" ht="6" customHeight="1" x14ac:dyDescent="0.3">
      <c r="B149" s="404"/>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row>
    <row r="150" spans="1:33" ht="6" customHeight="1" x14ac:dyDescent="0.3">
      <c r="B150" s="404"/>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row>
    <row r="151" spans="1:33" ht="6" customHeight="1" x14ac:dyDescent="0.3">
      <c r="B151" s="404"/>
      <c r="C151" s="404"/>
      <c r="D151" s="404"/>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row>
    <row r="152" spans="1:33" ht="6" customHeight="1" x14ac:dyDescent="0.3">
      <c r="B152" s="404"/>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c r="AG152" s="404"/>
    </row>
    <row r="153" spans="1:33" ht="6" customHeight="1" x14ac:dyDescent="0.3">
      <c r="B153" s="404"/>
      <c r="C153" s="404"/>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row>
    <row r="154" spans="1:33" ht="6" customHeight="1" x14ac:dyDescent="0.3">
      <c r="B154" s="404"/>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row>
    <row r="155" spans="1:33" ht="6" customHeight="1" x14ac:dyDescent="0.3">
      <c r="B155" s="404"/>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row>
    <row r="156" spans="1:33" ht="22.2" customHeight="1" x14ac:dyDescent="0.3">
      <c r="B156" s="404"/>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row>
    <row r="157" spans="1:33" ht="6" customHeight="1" x14ac:dyDescent="0.3"/>
    <row r="158" spans="1:33" ht="60.6" customHeight="1" x14ac:dyDescent="0.3">
      <c r="A158" s="387" t="s">
        <v>88</v>
      </c>
      <c r="B158" s="388"/>
      <c r="C158" s="388"/>
      <c r="D158" s="388"/>
      <c r="E158" s="263"/>
      <c r="F158" s="264"/>
      <c r="G158" s="405" t="s">
        <v>89</v>
      </c>
      <c r="H158" s="405"/>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6"/>
    </row>
    <row r="160" spans="1:33" ht="30" customHeight="1" x14ac:dyDescent="0.3">
      <c r="A160" s="374"/>
      <c r="B160" s="374"/>
      <c r="C160" s="374"/>
      <c r="D160" s="374"/>
      <c r="E160" s="374"/>
      <c r="F160" s="374"/>
      <c r="G160" s="374"/>
      <c r="H160" s="374"/>
      <c r="I160" s="374"/>
      <c r="J160" s="374"/>
      <c r="K160" s="374"/>
      <c r="L160" s="374"/>
      <c r="M160" s="374"/>
      <c r="N160" s="202"/>
      <c r="O160" s="202"/>
      <c r="P160" s="202"/>
      <c r="Q160" s="202"/>
      <c r="R160" s="202"/>
      <c r="S160" s="375"/>
      <c r="T160" s="375"/>
      <c r="U160" s="375"/>
      <c r="V160" s="375"/>
      <c r="W160" s="375"/>
      <c r="X160" s="375"/>
      <c r="Y160" s="375"/>
      <c r="Z160" s="375"/>
      <c r="AA160" s="375"/>
      <c r="AB160" s="375"/>
      <c r="AC160" s="375"/>
      <c r="AD160" s="375"/>
      <c r="AE160" s="375"/>
      <c r="AF160" s="375"/>
      <c r="AG160" s="375"/>
    </row>
    <row r="161" spans="1:19" x14ac:dyDescent="0.3">
      <c r="A161" s="123" t="s">
        <v>90</v>
      </c>
      <c r="S161" s="123" t="s">
        <v>91</v>
      </c>
    </row>
  </sheetData>
  <sheetProtection algorithmName="SHA-512" hashValue="kpCs7AK6xoiduk9Jvid/e73rApJluKIoNf+YlYbsiHj09Hoh1UwquI/RMbqT1yV9kpYoTkTBg2P/Fw6v0SYD4A==" saltValue="ZFgoU4zxO9R9y9ipa+fGaQ==" spinCount="100000" sheet="1" selectLockedCells="1"/>
  <mergeCells count="162">
    <mergeCell ref="B139:AG156"/>
    <mergeCell ref="G158:AG158"/>
    <mergeCell ref="H47:X47"/>
    <mergeCell ref="E35:G35"/>
    <mergeCell ref="A51:D51"/>
    <mergeCell ref="H51:R51"/>
    <mergeCell ref="E37:G37"/>
    <mergeCell ref="E39:G39"/>
    <mergeCell ref="K39:M39"/>
    <mergeCell ref="K37:M37"/>
    <mergeCell ref="K35:M35"/>
    <mergeCell ref="Q39:S39"/>
    <mergeCell ref="Q37:S37"/>
    <mergeCell ref="Q35:S35"/>
    <mergeCell ref="W39:Y39"/>
    <mergeCell ref="W37:Y37"/>
    <mergeCell ref="W35:Y35"/>
    <mergeCell ref="A117:D117"/>
    <mergeCell ref="A63:D63"/>
    <mergeCell ref="E119:V119"/>
    <mergeCell ref="E118:V118"/>
    <mergeCell ref="W130:AG130"/>
    <mergeCell ref="W129:AG129"/>
    <mergeCell ref="W128:AG128"/>
    <mergeCell ref="W127:AG127"/>
    <mergeCell ref="W126:AG126"/>
    <mergeCell ref="W125:AG125"/>
    <mergeCell ref="W120:AG120"/>
    <mergeCell ref="W119:AG119"/>
    <mergeCell ref="W118:AG118"/>
    <mergeCell ref="E121:V121"/>
    <mergeCell ref="E122:V122"/>
    <mergeCell ref="W121:AG121"/>
    <mergeCell ref="E82:AA82"/>
    <mergeCell ref="E67:S67"/>
    <mergeCell ref="Q91:U91"/>
    <mergeCell ref="A87:AG87"/>
    <mergeCell ref="E69:V69"/>
    <mergeCell ref="A69:D69"/>
    <mergeCell ref="A82:D82"/>
    <mergeCell ref="A84:D84"/>
    <mergeCell ref="A99:AG99"/>
    <mergeCell ref="Q90:U90"/>
    <mergeCell ref="Q73:W73"/>
    <mergeCell ref="E135:K135"/>
    <mergeCell ref="L135:AG135"/>
    <mergeCell ref="A118:D130"/>
    <mergeCell ref="E80:AA80"/>
    <mergeCell ref="E78:AA78"/>
    <mergeCell ref="E71:S71"/>
    <mergeCell ref="Z71:AG71"/>
    <mergeCell ref="E130:V130"/>
    <mergeCell ref="E129:V129"/>
    <mergeCell ref="E128:V128"/>
    <mergeCell ref="E127:V127"/>
    <mergeCell ref="E126:V126"/>
    <mergeCell ref="E125:V125"/>
    <mergeCell ref="E120:V120"/>
    <mergeCell ref="A132:D132"/>
    <mergeCell ref="E132:AG132"/>
    <mergeCell ref="A110:AG110"/>
    <mergeCell ref="A112:D113"/>
    <mergeCell ref="A101:D101"/>
    <mergeCell ref="H74:J74"/>
    <mergeCell ref="A71:D71"/>
    <mergeCell ref="A76:D76"/>
    <mergeCell ref="A78:D78"/>
    <mergeCell ref="A80:D80"/>
    <mergeCell ref="A160:M160"/>
    <mergeCell ref="S160:AG160"/>
    <mergeCell ref="E101:V101"/>
    <mergeCell ref="E102:V102"/>
    <mergeCell ref="A133:D134"/>
    <mergeCell ref="E134:K134"/>
    <mergeCell ref="L134:AG134"/>
    <mergeCell ref="A137:AG137"/>
    <mergeCell ref="A158:D158"/>
    <mergeCell ref="E124:V124"/>
    <mergeCell ref="W124:AG124"/>
    <mergeCell ref="W101:AG101"/>
    <mergeCell ref="W102:AG102"/>
    <mergeCell ref="W122:AG122"/>
    <mergeCell ref="E123:V123"/>
    <mergeCell ref="W123:AG123"/>
    <mergeCell ref="E117:V117"/>
    <mergeCell ref="W117:AG117"/>
    <mergeCell ref="E108:V108"/>
    <mergeCell ref="E107:V107"/>
    <mergeCell ref="E106:V106"/>
    <mergeCell ref="E105:V105"/>
    <mergeCell ref="W107:AG108"/>
    <mergeCell ref="W105:AG106"/>
    <mergeCell ref="V1:AG5"/>
    <mergeCell ref="AB9:AG9"/>
    <mergeCell ref="AB10:AG10"/>
    <mergeCell ref="V9:AA9"/>
    <mergeCell ref="V10:AA10"/>
    <mergeCell ref="AD6:AG8"/>
    <mergeCell ref="A30:AG30"/>
    <mergeCell ref="A32:D32"/>
    <mergeCell ref="A12:AG12"/>
    <mergeCell ref="A26:D26"/>
    <mergeCell ref="A28:D28"/>
    <mergeCell ref="A19:D19"/>
    <mergeCell ref="E19:AG19"/>
    <mergeCell ref="A24:D24"/>
    <mergeCell ref="E24:AG24"/>
    <mergeCell ref="A14:D15"/>
    <mergeCell ref="E14:AG15"/>
    <mergeCell ref="A17:D17"/>
    <mergeCell ref="X26:AG26"/>
    <mergeCell ref="V6:AC6"/>
    <mergeCell ref="V7:AC7"/>
    <mergeCell ref="V8:AC8"/>
    <mergeCell ref="A57:D57"/>
    <mergeCell ref="E17:AG17"/>
    <mergeCell ref="E28:T28"/>
    <mergeCell ref="X28:AG28"/>
    <mergeCell ref="U28:W28"/>
    <mergeCell ref="E26:T26"/>
    <mergeCell ref="B97:AF97"/>
    <mergeCell ref="A45:AG45"/>
    <mergeCell ref="A59:AG59"/>
    <mergeCell ref="A61:D61"/>
    <mergeCell ref="E61:AE61"/>
    <mergeCell ref="H49:R49"/>
    <mergeCell ref="H53:R53"/>
    <mergeCell ref="A35:D35"/>
    <mergeCell ref="A47:D47"/>
    <mergeCell ref="A48:D48"/>
    <mergeCell ref="A49:D49"/>
    <mergeCell ref="A50:D50"/>
    <mergeCell ref="A53:D53"/>
    <mergeCell ref="AD39:AF39"/>
    <mergeCell ref="AC37:AE37"/>
    <mergeCell ref="A37:D37"/>
    <mergeCell ref="H55:R55"/>
    <mergeCell ref="X95:Z95"/>
    <mergeCell ref="E158:F158"/>
    <mergeCell ref="AA112:AE112"/>
    <mergeCell ref="A43:D43"/>
    <mergeCell ref="E43:G43"/>
    <mergeCell ref="E40:AG40"/>
    <mergeCell ref="E32:AG32"/>
    <mergeCell ref="H43:AG43"/>
    <mergeCell ref="G113:AG113"/>
    <mergeCell ref="E21:K21"/>
    <mergeCell ref="L21:AG21"/>
    <mergeCell ref="E22:K22"/>
    <mergeCell ref="L22:AG22"/>
    <mergeCell ref="U26:W26"/>
    <mergeCell ref="E104:V104"/>
    <mergeCell ref="E103:V103"/>
    <mergeCell ref="W103:AG104"/>
    <mergeCell ref="AB95:AD95"/>
    <mergeCell ref="D92:W95"/>
    <mergeCell ref="A102:D108"/>
    <mergeCell ref="E63:V63"/>
    <mergeCell ref="A55:D55"/>
    <mergeCell ref="H57:R57"/>
    <mergeCell ref="E65:S65"/>
    <mergeCell ref="B89:AH89"/>
  </mergeCells>
  <conditionalFormatting sqref="E41">
    <cfRule type="expression" dxfId="2" priority="2">
      <formula>SUM($H$35+$N$35+$T$35+$Z$35+$H$37+$N$37+$T$37+$Z$37+$AF$37+$H$39+$N$39+$T$39+$Z$39)&gt;30</formula>
    </cfRule>
    <cfRule type="expression" dxfId="1" priority="3">
      <formula>SUM($H$35+$N$35+$T$35+$Z$35+$H$37+$N$37+$T$37+$Z$37+$AF$37+$H$39+$N$39+$T$39+$Z$39)&gt;30</formula>
    </cfRule>
  </conditionalFormatting>
  <conditionalFormatting sqref="H35 N35 T35 Z35 H37 N37 T37 Z37 AF37 H39 N39 T39 Z39">
    <cfRule type="expression" dxfId="0" priority="1">
      <formula>SUM($H$35+$N$35+$T$35+$Z$35+$H$37+$N$37+$T$37+$Z$37+$AF$37+$H$39+$N$39+$T$39+$Z$39)&gt;30</formula>
    </cfRule>
  </conditionalFormatting>
  <dataValidations count="5">
    <dataValidation type="list" allowBlank="1" showInputMessage="1" showErrorMessage="1" sqref="E71:F71" xr:uid="{71C000F9-2311-4A0F-BD6D-D134B649B421}">
      <formula1>"HRA - Handelsregister Abt. A, HRB - Handelsregister Abt. B, Vereinsregister, Genossenschaftsregister, ohne Zuordnung"</formula1>
    </dataValidation>
    <dataValidation type="list" allowBlank="1" showInputMessage="1" showErrorMessage="1" sqref="E63:F63" xr:uid="{3E137B48-BA77-4516-BFA0-A260A986D011}">
      <mc:AlternateContent xmlns:x12ac="http://schemas.microsoft.com/office/spreadsheetml/2011/1/ac" xmlns:mc="http://schemas.openxmlformats.org/markup-compatibility/2006">
        <mc:Choice Requires="x12ac">
          <x12ac:list>gGmbH, Einzelfirma, e. G., AG," AG &amp; Co.KG, AG &amp; Co.OHG", Anstalt des öffentlichen Rechts, CAR (karitativ od. kirchlich), e. V.</x12ac:list>
        </mc:Choice>
        <mc:Fallback>
          <formula1>"gGmbH, Einzelfirma, e. G., AG, AG &amp; Co.KG, AG &amp; Co.OHG, Anstalt des öffentlichen Rechts, CAR (karitativ od. kirchlich), e. V."</formula1>
        </mc:Fallback>
      </mc:AlternateContent>
    </dataValidation>
    <dataValidation type="list" allowBlank="1" showInputMessage="1" showErrorMessage="1" sqref="E61:F61" xr:uid="{4E681216-F0CB-4E00-A247-752D14226146}">
      <mc:AlternateContent xmlns:x12ac="http://schemas.microsoft.com/office/spreadsheetml/2011/1/ac" xmlns:mc="http://schemas.openxmlformats.org/markup-compatibility/2006">
        <mc:Choice Requires="x12ac">
          <x12ac:list>Gewerkschaft, Arbeitgeberverband, Träger der freien Wohlfahrtspflege, weitere Nichtregierungsorganisation," Träger, der Gewerkschaft angeschlossen"," Kammer oder Träger, der Kammer od. Wirtschaftsverband angeschlossen", sonstiger Träger</x12ac:list>
        </mc:Choice>
        <mc:Fallback>
          <formula1>"Gewerkschaft, Arbeitgeberverband, Träger der freien Wohlfahrtspflege, weitere Nichtregierungsorganisation, Träger, der Gewerkschaft angeschlossen, Kammer oder Träger, der Kammer od. Wirtschaftsverband angeschlossen, sonstiger Träger"</formula1>
        </mc:Fallback>
      </mc:AlternateContent>
    </dataValidation>
    <dataValidation type="whole" allowBlank="1" showInputMessage="1" showErrorMessage="1" sqref="U53:AE54 H54:R54" xr:uid="{B65900C4-41FA-4080-AA2D-F79A3F726E4F}">
      <formula1>0</formula1>
      <formula2>7</formula2>
    </dataValidation>
    <dataValidation type="whole" allowBlank="1" showInputMessage="1" showErrorMessage="1" sqref="H53:R53" xr:uid="{941BDDED-0B9A-4DD2-9966-95E1323911D8}">
      <formula1>0</formula1>
      <formula2>30</formula2>
    </dataValidation>
  </dataValidations>
  <printOptions horizontalCentered="1"/>
  <pageMargins left="0.39370078740157483" right="0.39370078740157483" top="0.78740157480314965" bottom="0.19685039370078741" header="0.19685039370078741" footer="0.19685039370078741"/>
  <pageSetup paperSize="9" scale="77" fitToHeight="0" orientation="portrait" r:id="rId1"/>
  <headerFooter>
    <oddHeader>&amp;R&amp;G</oddHeader>
    <oddFooter>&amp;R&amp;8Seite &amp;P von &amp;N</oddFooter>
  </headerFooter>
  <rowBreaks count="1" manualBreakCount="1">
    <brk id="69" max="3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4" r:id="rId5" name="Option Button 4">
              <controlPr defaultSize="0" autoFill="0" autoLine="0" autoPict="0">
                <anchor moveWithCells="1">
                  <from>
                    <xdr:col>22</xdr:col>
                    <xdr:colOff>68580</xdr:colOff>
                    <xdr:row>4</xdr:row>
                    <xdr:rowOff>167640</xdr:rowOff>
                  </from>
                  <to>
                    <xdr:col>24</xdr:col>
                    <xdr:colOff>91440</xdr:colOff>
                    <xdr:row>6</xdr:row>
                    <xdr:rowOff>15240</xdr:rowOff>
                  </to>
                </anchor>
              </controlPr>
            </control>
          </mc:Choice>
        </mc:AlternateContent>
        <mc:AlternateContent xmlns:mc="http://schemas.openxmlformats.org/markup-compatibility/2006">
          <mc:Choice Requires="x14">
            <control shapeId="5125" r:id="rId6" name="Option Button 5">
              <controlPr defaultSize="0" autoFill="0" autoLine="0" autoPict="0">
                <anchor moveWithCells="1">
                  <from>
                    <xdr:col>22</xdr:col>
                    <xdr:colOff>68580</xdr:colOff>
                    <xdr:row>5</xdr:row>
                    <xdr:rowOff>167640</xdr:rowOff>
                  </from>
                  <to>
                    <xdr:col>24</xdr:col>
                    <xdr:colOff>91440</xdr:colOff>
                    <xdr:row>7</xdr:row>
                    <xdr:rowOff>15240</xdr:rowOff>
                  </to>
                </anchor>
              </controlPr>
            </control>
          </mc:Choice>
        </mc:AlternateContent>
        <mc:AlternateContent xmlns:mc="http://schemas.openxmlformats.org/markup-compatibility/2006">
          <mc:Choice Requires="x14">
            <control shapeId="5126" r:id="rId7" name="Option Button 6">
              <controlPr defaultSize="0" autoFill="0" autoLine="0" autoPict="0">
                <anchor moveWithCells="1">
                  <from>
                    <xdr:col>22</xdr:col>
                    <xdr:colOff>68580</xdr:colOff>
                    <xdr:row>6</xdr:row>
                    <xdr:rowOff>167640</xdr:rowOff>
                  </from>
                  <to>
                    <xdr:col>24</xdr:col>
                    <xdr:colOff>91440</xdr:colOff>
                    <xdr:row>8</xdr:row>
                    <xdr:rowOff>7620</xdr:rowOff>
                  </to>
                </anchor>
              </controlPr>
            </control>
          </mc:Choice>
        </mc:AlternateContent>
        <mc:AlternateContent xmlns:mc="http://schemas.openxmlformats.org/markup-compatibility/2006">
          <mc:Choice Requires="x14">
            <control shapeId="5139" r:id="rId8" name="Check Box 9">
              <controlPr defaultSize="0" autoFill="0" autoLine="0" autoPict="0">
                <anchor moveWithCells="1">
                  <from>
                    <xdr:col>4</xdr:col>
                    <xdr:colOff>60960</xdr:colOff>
                    <xdr:row>63</xdr:row>
                    <xdr:rowOff>60960</xdr:rowOff>
                  </from>
                  <to>
                    <xdr:col>6</xdr:col>
                    <xdr:colOff>60960</xdr:colOff>
                    <xdr:row>65</xdr:row>
                    <xdr:rowOff>7620</xdr:rowOff>
                  </to>
                </anchor>
              </controlPr>
            </control>
          </mc:Choice>
        </mc:AlternateContent>
        <mc:AlternateContent xmlns:mc="http://schemas.openxmlformats.org/markup-compatibility/2006">
          <mc:Choice Requires="x14">
            <control shapeId="5140" r:id="rId9" name="Check Box 10">
              <controlPr defaultSize="0" autoFill="0" autoLine="0" autoPict="0">
                <anchor moveWithCells="1">
                  <from>
                    <xdr:col>4</xdr:col>
                    <xdr:colOff>60960</xdr:colOff>
                    <xdr:row>65</xdr:row>
                    <xdr:rowOff>60960</xdr:rowOff>
                  </from>
                  <to>
                    <xdr:col>6</xdr:col>
                    <xdr:colOff>60960</xdr:colOff>
                    <xdr:row>67</xdr:row>
                    <xdr:rowOff>7620</xdr:rowOff>
                  </to>
                </anchor>
              </controlPr>
            </control>
          </mc:Choice>
        </mc:AlternateContent>
        <mc:AlternateContent xmlns:mc="http://schemas.openxmlformats.org/markup-compatibility/2006">
          <mc:Choice Requires="x14">
            <control shapeId="5141" r:id="rId10" name="Check Box 12">
              <controlPr defaultSize="0" autoFill="0" autoLine="0" autoPict="0">
                <anchor moveWithCells="1">
                  <from>
                    <xdr:col>23</xdr:col>
                    <xdr:colOff>0</xdr:colOff>
                    <xdr:row>93</xdr:row>
                    <xdr:rowOff>175260</xdr:rowOff>
                  </from>
                  <to>
                    <xdr:col>25</xdr:col>
                    <xdr:colOff>0</xdr:colOff>
                    <xdr:row>95</xdr:row>
                    <xdr:rowOff>7620</xdr:rowOff>
                  </to>
                </anchor>
              </controlPr>
            </control>
          </mc:Choice>
        </mc:AlternateContent>
        <mc:AlternateContent xmlns:mc="http://schemas.openxmlformats.org/markup-compatibility/2006">
          <mc:Choice Requires="x14">
            <control shapeId="5142" r:id="rId11" name="Check Box 13">
              <controlPr defaultSize="0" autoFill="0" autoLine="0" autoPict="0">
                <anchor moveWithCells="1">
                  <from>
                    <xdr:col>27</xdr:col>
                    <xdr:colOff>0</xdr:colOff>
                    <xdr:row>93</xdr:row>
                    <xdr:rowOff>175260</xdr:rowOff>
                  </from>
                  <to>
                    <xdr:col>29</xdr:col>
                    <xdr:colOff>0</xdr:colOff>
                    <xdr:row>95</xdr:row>
                    <xdr:rowOff>7620</xdr:rowOff>
                  </to>
                </anchor>
              </controlPr>
            </control>
          </mc:Choice>
        </mc:AlternateContent>
        <mc:AlternateContent xmlns:mc="http://schemas.openxmlformats.org/markup-compatibility/2006">
          <mc:Choice Requires="x14">
            <control shapeId="5143" r:id="rId12" name="Check Box 14">
              <controlPr defaultSize="0" autoFill="0" autoLine="0" autoPict="0">
                <anchor moveWithCells="1">
                  <from>
                    <xdr:col>4</xdr:col>
                    <xdr:colOff>22860</xdr:colOff>
                    <xdr:row>110</xdr:row>
                    <xdr:rowOff>60960</xdr:rowOff>
                  </from>
                  <to>
                    <xdr:col>6</xdr:col>
                    <xdr:colOff>22860</xdr:colOff>
                    <xdr:row>112</xdr:row>
                    <xdr:rowOff>7620</xdr:rowOff>
                  </to>
                </anchor>
              </controlPr>
            </control>
          </mc:Choice>
        </mc:AlternateContent>
        <mc:AlternateContent xmlns:mc="http://schemas.openxmlformats.org/markup-compatibility/2006">
          <mc:Choice Requires="x14">
            <control shapeId="5144" r:id="rId13" name="Check Box 15">
              <controlPr defaultSize="0" autoFill="0" autoLine="0" autoPict="0">
                <anchor moveWithCells="1">
                  <from>
                    <xdr:col>4</xdr:col>
                    <xdr:colOff>22860</xdr:colOff>
                    <xdr:row>111</xdr:row>
                    <xdr:rowOff>175260</xdr:rowOff>
                  </from>
                  <to>
                    <xdr:col>6</xdr:col>
                    <xdr:colOff>22860</xdr:colOff>
                    <xdr:row>113</xdr:row>
                    <xdr:rowOff>7620</xdr:rowOff>
                  </to>
                </anchor>
              </controlPr>
            </control>
          </mc:Choice>
        </mc:AlternateContent>
        <mc:AlternateContent xmlns:mc="http://schemas.openxmlformats.org/markup-compatibility/2006">
          <mc:Choice Requires="x14">
            <control shapeId="5145" r:id="rId14" name="Option Button 19">
              <controlPr defaultSize="0" autoFill="0" autoLine="0" autoPict="0">
                <anchor moveWithCells="1">
                  <from>
                    <xdr:col>0</xdr:col>
                    <xdr:colOff>83820</xdr:colOff>
                    <xdr:row>88</xdr:row>
                    <xdr:rowOff>30480</xdr:rowOff>
                  </from>
                  <to>
                    <xdr:col>1</xdr:col>
                    <xdr:colOff>7620</xdr:colOff>
                    <xdr:row>88</xdr:row>
                    <xdr:rowOff>251460</xdr:rowOff>
                  </to>
                </anchor>
              </controlPr>
            </control>
          </mc:Choice>
        </mc:AlternateContent>
        <mc:AlternateContent xmlns:mc="http://schemas.openxmlformats.org/markup-compatibility/2006">
          <mc:Choice Requires="x14">
            <control shapeId="5146" r:id="rId15" name="Option Button 20">
              <controlPr defaultSize="0" autoFill="0" autoLine="0" autoPict="0">
                <anchor moveWithCells="1">
                  <from>
                    <xdr:col>0</xdr:col>
                    <xdr:colOff>83820</xdr:colOff>
                    <xdr:row>96</xdr:row>
                    <xdr:rowOff>22860</xdr:rowOff>
                  </from>
                  <to>
                    <xdr:col>1</xdr:col>
                    <xdr:colOff>7620</xdr:colOff>
                    <xdr:row>96</xdr:row>
                    <xdr:rowOff>236220</xdr:rowOff>
                  </to>
                </anchor>
              </controlPr>
            </control>
          </mc:Choice>
        </mc:AlternateContent>
        <mc:AlternateContent xmlns:mc="http://schemas.openxmlformats.org/markup-compatibility/2006">
          <mc:Choice Requires="x14">
            <control shapeId="5210" r:id="rId16" name="Check Box 14">
              <controlPr defaultSize="0" autoFill="0" autoLine="0" autoPict="0">
                <anchor moveWithCells="1">
                  <from>
                    <xdr:col>4</xdr:col>
                    <xdr:colOff>38100</xdr:colOff>
                    <xdr:row>157</xdr:row>
                    <xdr:rowOff>121920</xdr:rowOff>
                  </from>
                  <to>
                    <xdr:col>6</xdr:col>
                    <xdr:colOff>38100</xdr:colOff>
                    <xdr:row>157</xdr:row>
                    <xdr:rowOff>350520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89A716F-59E3-4F04-A336-EEF9904687EE}">
          <x14:formula1>
            <xm:f>'Anzahl Praxiswochen'!$A$1:$A$31</xm:f>
          </x14:formula1>
          <xm:sqref>H40:H42 N40:N42 T40:T42 Z40:Z42</xm:sqref>
        </x14:dataValidation>
        <x14:dataValidation type="list" errorStyle="information" allowBlank="1" showInputMessage="1" showErrorMessage="1" errorTitle="Zu hoher Wert" error="Bitte überprüfen Sie ihre Eingabe und stellen Sie sicher, dass max. 30 Praxiswochen mit Nachbegleitung ausgewählt sind." prompt="max. 30" xr:uid="{F73AA0A3-F0CE-4419-B5D0-752318C410D9}">
          <x14:formula1>
            <xm:f>'Anzahl Praxiswochen'!$A$1:$A$31</xm:f>
          </x14:formula1>
          <xm:sqref>H35 N35 T35 Z35 N37 T37 Z37 AF37 Z39 H39 N39 T39 H37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B92C1-ABD6-41F6-94D1-17BADE6A4E8F}">
  <dimension ref="A1:A31"/>
  <sheetViews>
    <sheetView workbookViewId="0">
      <selection activeCell="F23" sqref="F23"/>
    </sheetView>
  </sheetViews>
  <sheetFormatPr baseColWidth="10" defaultColWidth="11.44140625" defaultRowHeight="14.4" x14ac:dyDescent="0.3"/>
  <sheetData>
    <row r="1" spans="1:1" x14ac:dyDescent="0.3">
      <c r="A1">
        <v>0</v>
      </c>
    </row>
    <row r="2" spans="1:1" x14ac:dyDescent="0.3">
      <c r="A2">
        <v>1</v>
      </c>
    </row>
    <row r="3" spans="1:1" x14ac:dyDescent="0.3">
      <c r="A3">
        <v>2</v>
      </c>
    </row>
    <row r="4" spans="1:1" x14ac:dyDescent="0.3">
      <c r="A4">
        <v>3</v>
      </c>
    </row>
    <row r="5" spans="1:1" x14ac:dyDescent="0.3">
      <c r="A5">
        <v>4</v>
      </c>
    </row>
    <row r="6" spans="1:1" x14ac:dyDescent="0.3">
      <c r="A6">
        <v>5</v>
      </c>
    </row>
    <row r="7" spans="1:1" x14ac:dyDescent="0.3">
      <c r="A7">
        <v>6</v>
      </c>
    </row>
    <row r="8" spans="1:1" x14ac:dyDescent="0.3">
      <c r="A8">
        <v>7</v>
      </c>
    </row>
    <row r="9" spans="1:1" x14ac:dyDescent="0.3">
      <c r="A9">
        <v>8</v>
      </c>
    </row>
    <row r="10" spans="1:1" x14ac:dyDescent="0.3">
      <c r="A10">
        <v>9</v>
      </c>
    </row>
    <row r="11" spans="1:1" x14ac:dyDescent="0.3">
      <c r="A11">
        <v>10</v>
      </c>
    </row>
    <row r="12" spans="1:1" x14ac:dyDescent="0.3">
      <c r="A12">
        <v>11</v>
      </c>
    </row>
    <row r="13" spans="1:1" x14ac:dyDescent="0.3">
      <c r="A13">
        <v>12</v>
      </c>
    </row>
    <row r="14" spans="1:1" x14ac:dyDescent="0.3">
      <c r="A14">
        <v>13</v>
      </c>
    </row>
    <row r="15" spans="1:1" x14ac:dyDescent="0.3">
      <c r="A15">
        <v>14</v>
      </c>
    </row>
    <row r="16" spans="1:1" x14ac:dyDescent="0.3">
      <c r="A16">
        <v>15</v>
      </c>
    </row>
    <row r="17" spans="1:1" x14ac:dyDescent="0.3">
      <c r="A17">
        <v>16</v>
      </c>
    </row>
    <row r="18" spans="1:1" x14ac:dyDescent="0.3">
      <c r="A18">
        <v>17</v>
      </c>
    </row>
    <row r="19" spans="1:1" x14ac:dyDescent="0.3">
      <c r="A19">
        <v>18</v>
      </c>
    </row>
    <row r="20" spans="1:1" x14ac:dyDescent="0.3">
      <c r="A20">
        <v>19</v>
      </c>
    </row>
    <row r="21" spans="1:1" x14ac:dyDescent="0.3">
      <c r="A21">
        <v>20</v>
      </c>
    </row>
    <row r="22" spans="1:1" x14ac:dyDescent="0.3">
      <c r="A22">
        <v>21</v>
      </c>
    </row>
    <row r="23" spans="1:1" x14ac:dyDescent="0.3">
      <c r="A23">
        <v>22</v>
      </c>
    </row>
    <row r="24" spans="1:1" x14ac:dyDescent="0.3">
      <c r="A24">
        <v>23</v>
      </c>
    </row>
    <row r="25" spans="1:1" x14ac:dyDescent="0.3">
      <c r="A25">
        <v>24</v>
      </c>
    </row>
    <row r="26" spans="1:1" x14ac:dyDescent="0.3">
      <c r="A26">
        <v>25</v>
      </c>
    </row>
    <row r="27" spans="1:1" x14ac:dyDescent="0.3">
      <c r="A27">
        <v>26</v>
      </c>
    </row>
    <row r="28" spans="1:1" x14ac:dyDescent="0.3">
      <c r="A28">
        <v>27</v>
      </c>
    </row>
    <row r="29" spans="1:1" x14ac:dyDescent="0.3">
      <c r="A29">
        <v>28</v>
      </c>
    </row>
    <row r="30" spans="1:1" x14ac:dyDescent="0.3">
      <c r="A30">
        <v>29</v>
      </c>
    </row>
    <row r="31" spans="1:1" x14ac:dyDescent="0.3">
      <c r="A31">
        <v>30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33"/>
  <sheetViews>
    <sheetView zoomScaleNormal="100" zoomScalePageLayoutView="80" workbookViewId="0">
      <selection activeCell="B2" sqref="B2"/>
    </sheetView>
  </sheetViews>
  <sheetFormatPr baseColWidth="10" defaultColWidth="11.44140625" defaultRowHeight="14.4" x14ac:dyDescent="0.3"/>
  <cols>
    <col min="1" max="1" width="11.44140625" style="16"/>
    <col min="2" max="2" width="10" style="16" customWidth="1"/>
    <col min="3" max="3" width="34.33203125" style="16" customWidth="1"/>
    <col min="4" max="4" width="20.44140625" style="16" customWidth="1"/>
    <col min="5" max="5" width="20" style="16" customWidth="1"/>
    <col min="6" max="6" width="18.33203125" style="16" bestFit="1" customWidth="1"/>
    <col min="7" max="7" width="12.33203125" style="16" bestFit="1" customWidth="1"/>
    <col min="8" max="8" width="22.6640625" style="16" bestFit="1" customWidth="1"/>
    <col min="9" max="16384" width="11.44140625" style="16"/>
  </cols>
  <sheetData>
    <row r="2" spans="2:7" ht="18" x14ac:dyDescent="0.35">
      <c r="B2" s="50" t="str">
        <f>CONCATENATE("Finanzplan ",allg.!E32)</f>
        <v>Finanzplan Skills &amp; Go! – Digitale Power für Deine Zukunft</v>
      </c>
    </row>
    <row r="3" spans="2:7" x14ac:dyDescent="0.3">
      <c r="B3" s="118" t="str">
        <f>CONCATENATE("zum Förderantrag von ",allg.!E14)</f>
        <v xml:space="preserve">zum Förderantrag von </v>
      </c>
      <c r="F3" s="191">
        <f>allg.!AF9</f>
        <v>0</v>
      </c>
    </row>
    <row r="4" spans="2:7" x14ac:dyDescent="0.3">
      <c r="B4" s="64" t="s">
        <v>92</v>
      </c>
      <c r="C4" s="65"/>
      <c r="D4" s="65"/>
      <c r="E4" s="65"/>
      <c r="F4" s="417" t="s">
        <v>93</v>
      </c>
    </row>
    <row r="5" spans="2:7" x14ac:dyDescent="0.3">
      <c r="B5" s="415" t="s">
        <v>94</v>
      </c>
      <c r="C5" s="415" t="s">
        <v>95</v>
      </c>
      <c r="D5" s="66">
        <v>2021</v>
      </c>
      <c r="E5" s="66">
        <v>2022</v>
      </c>
      <c r="F5" s="418"/>
    </row>
    <row r="6" spans="2:7" x14ac:dyDescent="0.3">
      <c r="B6" s="416"/>
      <c r="C6" s="416"/>
      <c r="D6" s="67"/>
      <c r="E6" s="67"/>
      <c r="F6" s="419"/>
    </row>
    <row r="7" spans="2:7" x14ac:dyDescent="0.3">
      <c r="B7" s="24" t="s">
        <v>96</v>
      </c>
      <c r="C7" s="24" t="s">
        <v>97</v>
      </c>
      <c r="D7" s="25">
        <f>SUM(D8:D9)</f>
        <v>0</v>
      </c>
      <c r="E7" s="25">
        <f>SUM(E8:E9)</f>
        <v>0</v>
      </c>
      <c r="F7" s="25">
        <f>E7+D7</f>
        <v>0</v>
      </c>
      <c r="G7" s="61"/>
    </row>
    <row r="8" spans="2:7" x14ac:dyDescent="0.3">
      <c r="B8" s="19" t="s">
        <v>98</v>
      </c>
      <c r="C8" s="19" t="s">
        <v>99</v>
      </c>
      <c r="D8" s="21">
        <f>SUMIFS(Personalkosten!Y5:Y31,Personalkosten!A5:A31,Finanzplan!B8,Personalkosten!F5:F31,Finanzplan!D5)</f>
        <v>0</v>
      </c>
      <c r="E8" s="21">
        <f>SUMIFS(Personalkosten!Y5:Y31,Personalkosten!A5:A31,Finanzplan!B8,Personalkosten!F5:F31,Finanzplan!E5)</f>
        <v>0</v>
      </c>
      <c r="F8" s="21">
        <f t="shared" ref="F8:F9" si="0">E8+D8</f>
        <v>0</v>
      </c>
      <c r="G8" s="61"/>
    </row>
    <row r="9" spans="2:7" x14ac:dyDescent="0.3">
      <c r="B9" s="20" t="s">
        <v>100</v>
      </c>
      <c r="C9" s="20" t="s">
        <v>101</v>
      </c>
      <c r="D9" s="22">
        <f>SUMIFS(Personalkosten!Y5:Y31,Personalkosten!A5:A31,Finanzplan!B9,Personalkosten!F5:F31,Finanzplan!D5)</f>
        <v>0</v>
      </c>
      <c r="E9" s="22">
        <f>SUMIFS(Personalkosten!Y5:Y31,Personalkosten!A5:A31,Finanzplan!B9,Personalkosten!F5:F31,Finanzplan!E5)</f>
        <v>0</v>
      </c>
      <c r="F9" s="22">
        <f t="shared" si="0"/>
        <v>0</v>
      </c>
      <c r="G9" s="61"/>
    </row>
    <row r="11" spans="2:7" x14ac:dyDescent="0.3">
      <c r="B11" s="24" t="s">
        <v>102</v>
      </c>
      <c r="C11" s="27" t="s">
        <v>103</v>
      </c>
      <c r="D11" s="26">
        <f>SUM(D12:D12)</f>
        <v>0</v>
      </c>
      <c r="E11" s="26">
        <f>SUM(E12:E12)</f>
        <v>0</v>
      </c>
      <c r="F11" s="26">
        <f t="shared" ref="F11:F12" si="1">E11+D11</f>
        <v>0</v>
      </c>
    </row>
    <row r="12" spans="2:7" x14ac:dyDescent="0.3">
      <c r="B12" s="20" t="s">
        <v>104</v>
      </c>
      <c r="C12" s="23" t="s">
        <v>105</v>
      </c>
      <c r="D12" s="18">
        <f>SUMIFS(Sachkosten!D4:D34,Sachkosten!A4:A34,Finanzplan!B12)</f>
        <v>0</v>
      </c>
      <c r="E12" s="18">
        <f>SUMIFS(Sachkosten!E4:E34,Sachkosten!A4:A34,Finanzplan!B12)</f>
        <v>0</v>
      </c>
      <c r="F12" s="18">
        <f t="shared" si="1"/>
        <v>0</v>
      </c>
    </row>
    <row r="14" spans="2:7" x14ac:dyDescent="0.3">
      <c r="B14" s="28" t="s">
        <v>106</v>
      </c>
      <c r="C14" s="28" t="s">
        <v>107</v>
      </c>
      <c r="D14" s="29">
        <f>D7+D11</f>
        <v>0</v>
      </c>
      <c r="E14" s="29">
        <f>E7+E11</f>
        <v>0</v>
      </c>
      <c r="F14" s="30">
        <f>SUM(D14:E14)</f>
        <v>0</v>
      </c>
    </row>
    <row r="15" spans="2:7" x14ac:dyDescent="0.3">
      <c r="E15" s="61"/>
    </row>
    <row r="21" spans="4:8" x14ac:dyDescent="0.3">
      <c r="H21" s="58"/>
    </row>
    <row r="24" spans="4:8" x14ac:dyDescent="0.3">
      <c r="D24" s="59"/>
      <c r="E24" s="59"/>
      <c r="F24" s="59"/>
      <c r="G24" s="59"/>
      <c r="H24" s="59"/>
    </row>
    <row r="25" spans="4:8" x14ac:dyDescent="0.3">
      <c r="D25" s="59"/>
      <c r="E25" s="59"/>
      <c r="F25" s="59"/>
      <c r="G25" s="59"/>
      <c r="H25" s="59"/>
    </row>
    <row r="26" spans="4:8" x14ac:dyDescent="0.3">
      <c r="D26" s="59"/>
      <c r="E26" s="59"/>
      <c r="F26" s="59"/>
      <c r="G26" s="59"/>
      <c r="H26" s="59"/>
    </row>
    <row r="27" spans="4:8" x14ac:dyDescent="0.3">
      <c r="D27" s="59"/>
      <c r="E27" s="59"/>
      <c r="F27" s="59"/>
      <c r="G27" s="59"/>
      <c r="H27" s="59"/>
    </row>
    <row r="29" spans="4:8" x14ac:dyDescent="0.3">
      <c r="D29" s="59"/>
      <c r="E29" s="59"/>
      <c r="F29" s="59"/>
      <c r="G29" s="59"/>
      <c r="H29" s="59"/>
    </row>
    <row r="30" spans="4:8" x14ac:dyDescent="0.3">
      <c r="D30" s="59"/>
      <c r="E30" s="59"/>
      <c r="F30" s="59"/>
      <c r="G30" s="59"/>
      <c r="H30" s="59"/>
    </row>
    <row r="31" spans="4:8" x14ac:dyDescent="0.3">
      <c r="D31" s="59"/>
      <c r="E31" s="59"/>
      <c r="F31" s="59"/>
      <c r="G31" s="59"/>
      <c r="H31" s="59"/>
    </row>
    <row r="33" spans="4:8" x14ac:dyDescent="0.3">
      <c r="D33" s="59"/>
      <c r="E33" s="59"/>
      <c r="F33" s="59"/>
      <c r="G33" s="59"/>
      <c r="H33" s="59"/>
    </row>
  </sheetData>
  <sheetProtection selectLockedCells="1"/>
  <mergeCells count="3">
    <mergeCell ref="B5:B6"/>
    <mergeCell ref="C5:C6"/>
    <mergeCell ref="F4:F6"/>
  </mergeCells>
  <pageMargins left="0.70866141732283472" right="0.70866141732283472" top="0.78740157480314965" bottom="0.78740157480314965" header="0.31496062992125984" footer="0.31496062992125984"/>
  <pageSetup paperSize="9" fitToHeight="0" orientation="landscape" r:id="rId1"/>
  <headerFooter>
    <oddHeader>&amp;R&amp;G</oddHeader>
  </headerFooter>
  <ignoredErrors>
    <ignoredError sqref="D12:E12" formulaRang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1"/>
  <sheetViews>
    <sheetView zoomScaleNormal="100" zoomScalePageLayoutView="90" workbookViewId="0">
      <selection activeCell="B5" sqref="B5"/>
    </sheetView>
  </sheetViews>
  <sheetFormatPr baseColWidth="10" defaultColWidth="11.44140625" defaultRowHeight="14.4" x14ac:dyDescent="0.3"/>
  <cols>
    <col min="1" max="1" width="5.6640625" style="145" customWidth="1"/>
    <col min="2" max="2" width="35.6640625" style="124" customWidth="1"/>
    <col min="3" max="4" width="12.6640625" style="124" customWidth="1"/>
    <col min="5" max="5" width="8.44140625" style="124" customWidth="1"/>
    <col min="6" max="6" width="7.33203125" style="124" customWidth="1"/>
    <col min="7" max="7" width="29.5546875" style="124" customWidth="1"/>
    <col min="8" max="8" width="19.88671875" style="124" bestFit="1" customWidth="1"/>
    <col min="9" max="9" width="12.6640625" style="124" customWidth="1"/>
    <col min="10" max="11" width="9.6640625" style="124" customWidth="1"/>
    <col min="12" max="12" width="9.88671875" style="146" customWidth="1"/>
    <col min="13" max="13" width="10.5546875" style="146" customWidth="1"/>
    <col min="14" max="14" width="10.33203125" style="146" customWidth="1"/>
    <col min="15" max="23" width="15.6640625" style="146" customWidth="1"/>
    <col min="24" max="25" width="15.6640625" style="124" customWidth="1"/>
    <col min="26" max="26" width="60.6640625" style="124" customWidth="1"/>
    <col min="27" max="16384" width="11.44140625" style="124"/>
  </cols>
  <sheetData>
    <row r="1" spans="1:26" ht="18" x14ac:dyDescent="0.35">
      <c r="A1" s="192" t="s">
        <v>108</v>
      </c>
    </row>
    <row r="2" spans="1:26" ht="15" thickBot="1" x14ac:dyDescent="0.35">
      <c r="A2" s="118" t="str">
        <f>CONCATENATE("zum Förderantrag von ",allg.!E14)</f>
        <v xml:space="preserve">zum Förderantrag von </v>
      </c>
      <c r="Y2" s="193">
        <f>allg.!AF9</f>
        <v>0</v>
      </c>
    </row>
    <row r="3" spans="1:26" ht="39.9" customHeight="1" x14ac:dyDescent="0.3">
      <c r="A3" s="427" t="s">
        <v>94</v>
      </c>
      <c r="B3" s="431" t="s">
        <v>109</v>
      </c>
      <c r="C3" s="433" t="s">
        <v>110</v>
      </c>
      <c r="D3" s="423"/>
      <c r="E3" s="423"/>
      <c r="F3" s="424"/>
      <c r="G3" s="429" t="s">
        <v>111</v>
      </c>
      <c r="H3" s="429" t="s">
        <v>112</v>
      </c>
      <c r="I3" s="429" t="s">
        <v>113</v>
      </c>
      <c r="J3" s="422" t="s">
        <v>114</v>
      </c>
      <c r="K3" s="424"/>
      <c r="L3" s="423" t="s">
        <v>115</v>
      </c>
      <c r="M3" s="423"/>
      <c r="N3" s="424"/>
      <c r="O3" s="422" t="s">
        <v>116</v>
      </c>
      <c r="P3" s="424"/>
      <c r="Q3" s="422" t="s">
        <v>117</v>
      </c>
      <c r="R3" s="424"/>
      <c r="S3" s="422" t="s">
        <v>118</v>
      </c>
      <c r="T3" s="425"/>
      <c r="U3" s="426"/>
      <c r="V3" s="422" t="s">
        <v>119</v>
      </c>
      <c r="W3" s="424"/>
      <c r="X3" s="422" t="s">
        <v>107</v>
      </c>
      <c r="Y3" s="423"/>
      <c r="Z3" s="420" t="s">
        <v>120</v>
      </c>
    </row>
    <row r="4" spans="1:26" ht="43.8" thickBot="1" x14ac:dyDescent="0.35">
      <c r="A4" s="428"/>
      <c r="B4" s="432"/>
      <c r="C4" s="125" t="s">
        <v>121</v>
      </c>
      <c r="D4" s="125" t="s">
        <v>122</v>
      </c>
      <c r="E4" s="126" t="s">
        <v>123</v>
      </c>
      <c r="F4" s="127" t="s">
        <v>124</v>
      </c>
      <c r="G4" s="430"/>
      <c r="H4" s="430"/>
      <c r="I4" s="430"/>
      <c r="J4" s="128" t="s">
        <v>125</v>
      </c>
      <c r="K4" s="129" t="s">
        <v>126</v>
      </c>
      <c r="L4" s="130" t="s">
        <v>127</v>
      </c>
      <c r="M4" s="128" t="s">
        <v>128</v>
      </c>
      <c r="N4" s="129" t="s">
        <v>129</v>
      </c>
      <c r="O4" s="131" t="s">
        <v>130</v>
      </c>
      <c r="P4" s="129" t="s">
        <v>128</v>
      </c>
      <c r="Q4" s="131" t="s">
        <v>130</v>
      </c>
      <c r="R4" s="129" t="s">
        <v>128</v>
      </c>
      <c r="S4" s="126" t="s">
        <v>131</v>
      </c>
      <c r="T4" s="129" t="s">
        <v>127</v>
      </c>
      <c r="U4" s="128" t="s">
        <v>128</v>
      </c>
      <c r="V4" s="131" t="s">
        <v>127</v>
      </c>
      <c r="W4" s="129" t="s">
        <v>128</v>
      </c>
      <c r="X4" s="131" t="s">
        <v>130</v>
      </c>
      <c r="Y4" s="131" t="s">
        <v>132</v>
      </c>
      <c r="Z4" s="421"/>
    </row>
    <row r="5" spans="1:26" x14ac:dyDescent="0.3">
      <c r="A5" s="31"/>
      <c r="B5" s="71"/>
      <c r="C5" s="74"/>
      <c r="D5" s="74"/>
      <c r="E5" s="78"/>
      <c r="F5" s="35"/>
      <c r="G5" s="68"/>
      <c r="H5" s="71"/>
      <c r="I5" s="84"/>
      <c r="J5" s="181"/>
      <c r="K5" s="181"/>
      <c r="L5" s="87"/>
      <c r="M5" s="87"/>
      <c r="N5" s="132">
        <f>IFERROR(ROUND(M5/L5,1),0)</f>
        <v>0</v>
      </c>
      <c r="O5" s="90"/>
      <c r="P5" s="133">
        <f>IFERROR(ROUND(O5/39*M5,2),0)</f>
        <v>0</v>
      </c>
      <c r="Q5" s="133">
        <f>ROUND(O5*22%,2)</f>
        <v>0</v>
      </c>
      <c r="R5" s="133">
        <f>IFERROR(ROUND(Q5/39*M5,2),0)</f>
        <v>0</v>
      </c>
      <c r="S5" s="93"/>
      <c r="T5" s="134">
        <f>IFERROR(ROUND(O5*S5,2),0)</f>
        <v>0</v>
      </c>
      <c r="U5" s="134">
        <f>IFERROR(ROUND(P5*S5,2),0)</f>
        <v>0</v>
      </c>
      <c r="V5" s="133">
        <f>IFERROR(ROUND(T5*22%,2),0)</f>
        <v>0</v>
      </c>
      <c r="W5" s="133">
        <f>IFERROR(ROUND(U5*22%,2),0)</f>
        <v>0</v>
      </c>
      <c r="X5" s="134">
        <f>IFERROR(ROUND(((O5+Q5)*E5)+(T5+V5),2),0)</f>
        <v>0</v>
      </c>
      <c r="Y5" s="133">
        <f>IFERROR(ROUND(((P5+R5)*E5)+(U5+W5),2),0)</f>
        <v>0</v>
      </c>
      <c r="Z5" s="164"/>
    </row>
    <row r="6" spans="1:26" x14ac:dyDescent="0.3">
      <c r="A6" s="60"/>
      <c r="B6" s="79"/>
      <c r="C6" s="75"/>
      <c r="D6" s="75"/>
      <c r="E6" s="81"/>
      <c r="F6" s="63"/>
      <c r="G6" s="69"/>
      <c r="H6" s="72"/>
      <c r="I6" s="76"/>
      <c r="J6" s="182"/>
      <c r="K6" s="182"/>
      <c r="L6" s="88"/>
      <c r="M6" s="88"/>
      <c r="N6" s="135">
        <f t="shared" ref="N6:N32" si="0">IFERROR(ROUND(M6/L6,1),0)</f>
        <v>0</v>
      </c>
      <c r="O6" s="91"/>
      <c r="P6" s="136">
        <f t="shared" ref="P6:P32" si="1">IFERROR(ROUND(O6/39*M6,2),0)</f>
        <v>0</v>
      </c>
      <c r="Q6" s="136">
        <f t="shared" ref="Q6:Q32" si="2">ROUND(O6*22%,2)</f>
        <v>0</v>
      </c>
      <c r="R6" s="136">
        <f t="shared" ref="R6:R32" si="3">IFERROR(ROUND(Q6/39*M6,2),0)</f>
        <v>0</v>
      </c>
      <c r="S6" s="94"/>
      <c r="T6" s="137">
        <f t="shared" ref="T6:T32" si="4">IFERROR(ROUND(O6*S6,2),0)</f>
        <v>0</v>
      </c>
      <c r="U6" s="137">
        <f t="shared" ref="U6:U32" si="5">IFERROR(ROUND(P6*S6,2),0)</f>
        <v>0</v>
      </c>
      <c r="V6" s="136">
        <f t="shared" ref="V6:V32" si="6">IFERROR(ROUND(T6*22%,2),0)</f>
        <v>0</v>
      </c>
      <c r="W6" s="136">
        <f t="shared" ref="W6:W32" si="7">IFERROR(ROUND(U6*22%,2),0)</f>
        <v>0</v>
      </c>
      <c r="X6" s="137">
        <f t="shared" ref="X6:X32" si="8">IFERROR(ROUND(((O6+Q6)*E6)+(T6+V6),2),0)</f>
        <v>0</v>
      </c>
      <c r="Y6" s="136">
        <f t="shared" ref="Y6:Y32" si="9">IFERROR(ROUND(((P6+R6)*E6)+(U6+W6),2),0)</f>
        <v>0</v>
      </c>
      <c r="Z6" s="69"/>
    </row>
    <row r="7" spans="1:26" x14ac:dyDescent="0.3">
      <c r="A7" s="32"/>
      <c r="B7" s="79"/>
      <c r="C7" s="76"/>
      <c r="D7" s="76"/>
      <c r="E7" s="82"/>
      <c r="F7" s="36"/>
      <c r="G7" s="69"/>
      <c r="H7" s="72"/>
      <c r="I7" s="76"/>
      <c r="J7" s="182"/>
      <c r="K7" s="182"/>
      <c r="L7" s="88"/>
      <c r="M7" s="88"/>
      <c r="N7" s="135">
        <f>IFERROR(ROUND(M7/L7,4),0)</f>
        <v>0</v>
      </c>
      <c r="O7" s="91"/>
      <c r="P7" s="136">
        <f t="shared" si="1"/>
        <v>0</v>
      </c>
      <c r="Q7" s="136">
        <f t="shared" si="2"/>
        <v>0</v>
      </c>
      <c r="R7" s="136">
        <f t="shared" si="3"/>
        <v>0</v>
      </c>
      <c r="S7" s="94"/>
      <c r="T7" s="137">
        <f t="shared" si="4"/>
        <v>0</v>
      </c>
      <c r="U7" s="137">
        <f t="shared" si="5"/>
        <v>0</v>
      </c>
      <c r="V7" s="136">
        <f t="shared" si="6"/>
        <v>0</v>
      </c>
      <c r="W7" s="136">
        <f t="shared" si="7"/>
        <v>0</v>
      </c>
      <c r="X7" s="137">
        <f t="shared" si="8"/>
        <v>0</v>
      </c>
      <c r="Y7" s="136">
        <f t="shared" si="9"/>
        <v>0</v>
      </c>
      <c r="Z7" s="69"/>
    </row>
    <row r="8" spans="1:26" x14ac:dyDescent="0.3">
      <c r="A8" s="32"/>
      <c r="B8" s="79"/>
      <c r="C8" s="76"/>
      <c r="D8" s="76"/>
      <c r="E8" s="82"/>
      <c r="F8" s="36"/>
      <c r="G8" s="69"/>
      <c r="H8" s="72"/>
      <c r="I8" s="76"/>
      <c r="J8" s="182"/>
      <c r="K8" s="182"/>
      <c r="L8" s="88"/>
      <c r="M8" s="88"/>
      <c r="N8" s="135">
        <f t="shared" si="0"/>
        <v>0</v>
      </c>
      <c r="O8" s="91"/>
      <c r="P8" s="136">
        <f t="shared" si="1"/>
        <v>0</v>
      </c>
      <c r="Q8" s="136">
        <f t="shared" si="2"/>
        <v>0</v>
      </c>
      <c r="R8" s="136">
        <f t="shared" si="3"/>
        <v>0</v>
      </c>
      <c r="S8" s="94"/>
      <c r="T8" s="137">
        <f t="shared" si="4"/>
        <v>0</v>
      </c>
      <c r="U8" s="137">
        <f t="shared" si="5"/>
        <v>0</v>
      </c>
      <c r="V8" s="136">
        <f t="shared" si="6"/>
        <v>0</v>
      </c>
      <c r="W8" s="136">
        <f t="shared" si="7"/>
        <v>0</v>
      </c>
      <c r="X8" s="137">
        <f t="shared" si="8"/>
        <v>0</v>
      </c>
      <c r="Y8" s="136">
        <f t="shared" si="9"/>
        <v>0</v>
      </c>
      <c r="Z8" s="69"/>
    </row>
    <row r="9" spans="1:26" x14ac:dyDescent="0.3">
      <c r="A9" s="32"/>
      <c r="B9" s="79"/>
      <c r="C9" s="76"/>
      <c r="D9" s="76"/>
      <c r="E9" s="82"/>
      <c r="F9" s="36"/>
      <c r="G9" s="69"/>
      <c r="H9" s="72"/>
      <c r="I9" s="76"/>
      <c r="J9" s="182"/>
      <c r="K9" s="182"/>
      <c r="L9" s="88"/>
      <c r="M9" s="88"/>
      <c r="N9" s="135">
        <f t="shared" si="0"/>
        <v>0</v>
      </c>
      <c r="O9" s="91"/>
      <c r="P9" s="136">
        <f t="shared" si="1"/>
        <v>0</v>
      </c>
      <c r="Q9" s="136">
        <f t="shared" si="2"/>
        <v>0</v>
      </c>
      <c r="R9" s="136">
        <f t="shared" si="3"/>
        <v>0</v>
      </c>
      <c r="S9" s="94"/>
      <c r="T9" s="137">
        <f t="shared" si="4"/>
        <v>0</v>
      </c>
      <c r="U9" s="137">
        <f t="shared" si="5"/>
        <v>0</v>
      </c>
      <c r="V9" s="136">
        <f t="shared" si="6"/>
        <v>0</v>
      </c>
      <c r="W9" s="136">
        <f t="shared" si="7"/>
        <v>0</v>
      </c>
      <c r="X9" s="137">
        <f t="shared" si="8"/>
        <v>0</v>
      </c>
      <c r="Y9" s="136">
        <f t="shared" si="9"/>
        <v>0</v>
      </c>
      <c r="Z9" s="69"/>
    </row>
    <row r="10" spans="1:26" x14ac:dyDescent="0.3">
      <c r="A10" s="32"/>
      <c r="B10" s="79"/>
      <c r="C10" s="76"/>
      <c r="D10" s="76"/>
      <c r="E10" s="82"/>
      <c r="F10" s="36"/>
      <c r="G10" s="69"/>
      <c r="H10" s="72"/>
      <c r="I10" s="76"/>
      <c r="J10" s="182"/>
      <c r="K10" s="182"/>
      <c r="L10" s="88"/>
      <c r="M10" s="88"/>
      <c r="N10" s="135">
        <f t="shared" si="0"/>
        <v>0</v>
      </c>
      <c r="O10" s="91"/>
      <c r="P10" s="136">
        <f t="shared" si="1"/>
        <v>0</v>
      </c>
      <c r="Q10" s="136">
        <f t="shared" si="2"/>
        <v>0</v>
      </c>
      <c r="R10" s="136">
        <f t="shared" si="3"/>
        <v>0</v>
      </c>
      <c r="S10" s="94"/>
      <c r="T10" s="137">
        <f t="shared" si="4"/>
        <v>0</v>
      </c>
      <c r="U10" s="137">
        <f t="shared" si="5"/>
        <v>0</v>
      </c>
      <c r="V10" s="136">
        <f t="shared" si="6"/>
        <v>0</v>
      </c>
      <c r="W10" s="136">
        <f t="shared" si="7"/>
        <v>0</v>
      </c>
      <c r="X10" s="137">
        <f t="shared" si="8"/>
        <v>0</v>
      </c>
      <c r="Y10" s="136">
        <f t="shared" si="9"/>
        <v>0</v>
      </c>
      <c r="Z10" s="69"/>
    </row>
    <row r="11" spans="1:26" x14ac:dyDescent="0.3">
      <c r="A11" s="32"/>
      <c r="B11" s="72"/>
      <c r="C11" s="76"/>
      <c r="D11" s="76"/>
      <c r="E11" s="82"/>
      <c r="F11" s="36"/>
      <c r="G11" s="69"/>
      <c r="H11" s="72"/>
      <c r="I11" s="76"/>
      <c r="J11" s="182"/>
      <c r="K11" s="182"/>
      <c r="L11" s="88"/>
      <c r="M11" s="88"/>
      <c r="N11" s="135">
        <f t="shared" si="0"/>
        <v>0</v>
      </c>
      <c r="O11" s="91"/>
      <c r="P11" s="136">
        <f t="shared" si="1"/>
        <v>0</v>
      </c>
      <c r="Q11" s="136">
        <f t="shared" si="2"/>
        <v>0</v>
      </c>
      <c r="R11" s="136">
        <f t="shared" si="3"/>
        <v>0</v>
      </c>
      <c r="S11" s="94"/>
      <c r="T11" s="137">
        <f t="shared" si="4"/>
        <v>0</v>
      </c>
      <c r="U11" s="137">
        <f t="shared" si="5"/>
        <v>0</v>
      </c>
      <c r="V11" s="136">
        <f t="shared" si="6"/>
        <v>0</v>
      </c>
      <c r="W11" s="136">
        <f t="shared" si="7"/>
        <v>0</v>
      </c>
      <c r="X11" s="137">
        <f t="shared" si="8"/>
        <v>0</v>
      </c>
      <c r="Y11" s="136">
        <f t="shared" si="9"/>
        <v>0</v>
      </c>
      <c r="Z11" s="69"/>
    </row>
    <row r="12" spans="1:26" x14ac:dyDescent="0.3">
      <c r="A12" s="32"/>
      <c r="B12" s="72"/>
      <c r="C12" s="76"/>
      <c r="D12" s="76"/>
      <c r="E12" s="82"/>
      <c r="F12" s="36"/>
      <c r="G12" s="69"/>
      <c r="H12" s="72"/>
      <c r="I12" s="76"/>
      <c r="J12" s="182"/>
      <c r="K12" s="182"/>
      <c r="L12" s="88"/>
      <c r="M12" s="88"/>
      <c r="N12" s="135">
        <f t="shared" si="0"/>
        <v>0</v>
      </c>
      <c r="O12" s="91"/>
      <c r="P12" s="136">
        <f t="shared" si="1"/>
        <v>0</v>
      </c>
      <c r="Q12" s="136">
        <f t="shared" si="2"/>
        <v>0</v>
      </c>
      <c r="R12" s="136">
        <f t="shared" si="3"/>
        <v>0</v>
      </c>
      <c r="S12" s="94"/>
      <c r="T12" s="137">
        <f t="shared" si="4"/>
        <v>0</v>
      </c>
      <c r="U12" s="137">
        <f t="shared" si="5"/>
        <v>0</v>
      </c>
      <c r="V12" s="136">
        <f t="shared" si="6"/>
        <v>0</v>
      </c>
      <c r="W12" s="136">
        <f t="shared" si="7"/>
        <v>0</v>
      </c>
      <c r="X12" s="137">
        <f t="shared" si="8"/>
        <v>0</v>
      </c>
      <c r="Y12" s="136">
        <f t="shared" si="9"/>
        <v>0</v>
      </c>
      <c r="Z12" s="69"/>
    </row>
    <row r="13" spans="1:26" x14ac:dyDescent="0.3">
      <c r="A13" s="32"/>
      <c r="B13" s="72"/>
      <c r="C13" s="76"/>
      <c r="D13" s="76"/>
      <c r="E13" s="82"/>
      <c r="F13" s="36"/>
      <c r="G13" s="69"/>
      <c r="H13" s="72"/>
      <c r="I13" s="76"/>
      <c r="J13" s="182"/>
      <c r="K13" s="182"/>
      <c r="L13" s="88"/>
      <c r="M13" s="88"/>
      <c r="N13" s="135">
        <f t="shared" si="0"/>
        <v>0</v>
      </c>
      <c r="O13" s="91"/>
      <c r="P13" s="136">
        <f t="shared" si="1"/>
        <v>0</v>
      </c>
      <c r="Q13" s="136">
        <f t="shared" si="2"/>
        <v>0</v>
      </c>
      <c r="R13" s="136">
        <f t="shared" si="3"/>
        <v>0</v>
      </c>
      <c r="S13" s="94"/>
      <c r="T13" s="137">
        <f t="shared" si="4"/>
        <v>0</v>
      </c>
      <c r="U13" s="137">
        <f t="shared" si="5"/>
        <v>0</v>
      </c>
      <c r="V13" s="136">
        <f t="shared" si="6"/>
        <v>0</v>
      </c>
      <c r="W13" s="136">
        <f t="shared" si="7"/>
        <v>0</v>
      </c>
      <c r="X13" s="137">
        <f t="shared" si="8"/>
        <v>0</v>
      </c>
      <c r="Y13" s="136">
        <f t="shared" si="9"/>
        <v>0</v>
      </c>
      <c r="Z13" s="69"/>
    </row>
    <row r="14" spans="1:26" x14ac:dyDescent="0.3">
      <c r="A14" s="32"/>
      <c r="B14" s="72"/>
      <c r="C14" s="76"/>
      <c r="D14" s="76"/>
      <c r="E14" s="82"/>
      <c r="F14" s="36"/>
      <c r="G14" s="69"/>
      <c r="H14" s="72"/>
      <c r="I14" s="76"/>
      <c r="J14" s="182"/>
      <c r="K14" s="182"/>
      <c r="L14" s="88"/>
      <c r="M14" s="88"/>
      <c r="N14" s="135">
        <f t="shared" si="0"/>
        <v>0</v>
      </c>
      <c r="O14" s="91"/>
      <c r="P14" s="136">
        <f t="shared" si="1"/>
        <v>0</v>
      </c>
      <c r="Q14" s="136">
        <f t="shared" si="2"/>
        <v>0</v>
      </c>
      <c r="R14" s="136">
        <f t="shared" si="3"/>
        <v>0</v>
      </c>
      <c r="S14" s="94"/>
      <c r="T14" s="137">
        <f t="shared" si="4"/>
        <v>0</v>
      </c>
      <c r="U14" s="137">
        <f t="shared" si="5"/>
        <v>0</v>
      </c>
      <c r="V14" s="136">
        <f t="shared" si="6"/>
        <v>0</v>
      </c>
      <c r="W14" s="136">
        <f t="shared" si="7"/>
        <v>0</v>
      </c>
      <c r="X14" s="137">
        <f t="shared" si="8"/>
        <v>0</v>
      </c>
      <c r="Y14" s="136">
        <f t="shared" si="9"/>
        <v>0</v>
      </c>
      <c r="Z14" s="69"/>
    </row>
    <row r="15" spans="1:26" x14ac:dyDescent="0.3">
      <c r="A15" s="32"/>
      <c r="B15" s="72"/>
      <c r="C15" s="76"/>
      <c r="D15" s="76"/>
      <c r="E15" s="82"/>
      <c r="F15" s="36"/>
      <c r="G15" s="69"/>
      <c r="H15" s="72"/>
      <c r="I15" s="76"/>
      <c r="J15" s="182"/>
      <c r="K15" s="182"/>
      <c r="L15" s="88"/>
      <c r="M15" s="88"/>
      <c r="N15" s="135">
        <f t="shared" si="0"/>
        <v>0</v>
      </c>
      <c r="O15" s="91"/>
      <c r="P15" s="136">
        <f t="shared" si="1"/>
        <v>0</v>
      </c>
      <c r="Q15" s="136">
        <f t="shared" si="2"/>
        <v>0</v>
      </c>
      <c r="R15" s="136">
        <f t="shared" si="3"/>
        <v>0</v>
      </c>
      <c r="S15" s="94"/>
      <c r="T15" s="137">
        <f t="shared" si="4"/>
        <v>0</v>
      </c>
      <c r="U15" s="137">
        <f t="shared" si="5"/>
        <v>0</v>
      </c>
      <c r="V15" s="136">
        <f t="shared" si="6"/>
        <v>0</v>
      </c>
      <c r="W15" s="136">
        <f t="shared" si="7"/>
        <v>0</v>
      </c>
      <c r="X15" s="137">
        <f t="shared" si="8"/>
        <v>0</v>
      </c>
      <c r="Y15" s="136">
        <f t="shared" si="9"/>
        <v>0</v>
      </c>
      <c r="Z15" s="69"/>
    </row>
    <row r="16" spans="1:26" ht="15" customHeight="1" x14ac:dyDescent="0.3">
      <c r="A16" s="32"/>
      <c r="B16" s="72"/>
      <c r="C16" s="76"/>
      <c r="D16" s="76"/>
      <c r="E16" s="82"/>
      <c r="F16" s="36"/>
      <c r="G16" s="69"/>
      <c r="H16" s="72"/>
      <c r="I16" s="76"/>
      <c r="J16" s="182"/>
      <c r="K16" s="182"/>
      <c r="L16" s="88"/>
      <c r="M16" s="88"/>
      <c r="N16" s="135">
        <f t="shared" si="0"/>
        <v>0</v>
      </c>
      <c r="O16" s="91"/>
      <c r="P16" s="136">
        <f t="shared" si="1"/>
        <v>0</v>
      </c>
      <c r="Q16" s="136">
        <f t="shared" si="2"/>
        <v>0</v>
      </c>
      <c r="R16" s="136">
        <f t="shared" si="3"/>
        <v>0</v>
      </c>
      <c r="S16" s="94"/>
      <c r="T16" s="137">
        <f t="shared" si="4"/>
        <v>0</v>
      </c>
      <c r="U16" s="137">
        <f t="shared" si="5"/>
        <v>0</v>
      </c>
      <c r="V16" s="136">
        <f t="shared" si="6"/>
        <v>0</v>
      </c>
      <c r="W16" s="136">
        <f t="shared" si="7"/>
        <v>0</v>
      </c>
      <c r="X16" s="137">
        <f t="shared" si="8"/>
        <v>0</v>
      </c>
      <c r="Y16" s="136">
        <f t="shared" si="9"/>
        <v>0</v>
      </c>
      <c r="Z16" s="165"/>
    </row>
    <row r="17" spans="1:26" ht="15" customHeight="1" x14ac:dyDescent="0.3">
      <c r="A17" s="32"/>
      <c r="B17" s="72"/>
      <c r="C17" s="76"/>
      <c r="D17" s="76"/>
      <c r="E17" s="82"/>
      <c r="F17" s="36"/>
      <c r="G17" s="69"/>
      <c r="H17" s="72"/>
      <c r="I17" s="76"/>
      <c r="J17" s="182"/>
      <c r="K17" s="182"/>
      <c r="L17" s="88"/>
      <c r="M17" s="88"/>
      <c r="N17" s="135">
        <f t="shared" si="0"/>
        <v>0</v>
      </c>
      <c r="O17" s="91"/>
      <c r="P17" s="136">
        <f t="shared" si="1"/>
        <v>0</v>
      </c>
      <c r="Q17" s="136">
        <f t="shared" si="2"/>
        <v>0</v>
      </c>
      <c r="R17" s="136">
        <f t="shared" si="3"/>
        <v>0</v>
      </c>
      <c r="S17" s="94"/>
      <c r="T17" s="137">
        <f t="shared" si="4"/>
        <v>0</v>
      </c>
      <c r="U17" s="137">
        <f t="shared" si="5"/>
        <v>0</v>
      </c>
      <c r="V17" s="136">
        <f t="shared" si="6"/>
        <v>0</v>
      </c>
      <c r="W17" s="136">
        <f t="shared" si="7"/>
        <v>0</v>
      </c>
      <c r="X17" s="137">
        <f t="shared" si="8"/>
        <v>0</v>
      </c>
      <c r="Y17" s="136">
        <f t="shared" si="9"/>
        <v>0</v>
      </c>
      <c r="Z17" s="165"/>
    </row>
    <row r="18" spans="1:26" x14ac:dyDescent="0.3">
      <c r="A18" s="32"/>
      <c r="B18" s="72"/>
      <c r="C18" s="76"/>
      <c r="D18" s="76"/>
      <c r="E18" s="82"/>
      <c r="F18" s="36"/>
      <c r="G18" s="69"/>
      <c r="H18" s="72"/>
      <c r="I18" s="76"/>
      <c r="J18" s="182"/>
      <c r="K18" s="182"/>
      <c r="L18" s="88"/>
      <c r="M18" s="88"/>
      <c r="N18" s="135">
        <f t="shared" si="0"/>
        <v>0</v>
      </c>
      <c r="O18" s="91"/>
      <c r="P18" s="136">
        <f t="shared" si="1"/>
        <v>0</v>
      </c>
      <c r="Q18" s="136">
        <f t="shared" si="2"/>
        <v>0</v>
      </c>
      <c r="R18" s="136">
        <f t="shared" si="3"/>
        <v>0</v>
      </c>
      <c r="S18" s="94"/>
      <c r="T18" s="137">
        <f t="shared" si="4"/>
        <v>0</v>
      </c>
      <c r="U18" s="137">
        <f t="shared" si="5"/>
        <v>0</v>
      </c>
      <c r="V18" s="136">
        <f t="shared" si="6"/>
        <v>0</v>
      </c>
      <c r="W18" s="136">
        <f t="shared" si="7"/>
        <v>0</v>
      </c>
      <c r="X18" s="137">
        <f t="shared" si="8"/>
        <v>0</v>
      </c>
      <c r="Y18" s="136">
        <f t="shared" si="9"/>
        <v>0</v>
      </c>
      <c r="Z18" s="69"/>
    </row>
    <row r="19" spans="1:26" x14ac:dyDescent="0.3">
      <c r="A19" s="32"/>
      <c r="B19" s="72"/>
      <c r="C19" s="76"/>
      <c r="D19" s="76"/>
      <c r="E19" s="82"/>
      <c r="F19" s="36"/>
      <c r="G19" s="69"/>
      <c r="H19" s="72"/>
      <c r="I19" s="76"/>
      <c r="J19" s="182"/>
      <c r="K19" s="182"/>
      <c r="L19" s="88"/>
      <c r="M19" s="88"/>
      <c r="N19" s="135">
        <f t="shared" si="0"/>
        <v>0</v>
      </c>
      <c r="O19" s="91"/>
      <c r="P19" s="136">
        <f t="shared" si="1"/>
        <v>0</v>
      </c>
      <c r="Q19" s="136">
        <f t="shared" si="2"/>
        <v>0</v>
      </c>
      <c r="R19" s="136">
        <f t="shared" si="3"/>
        <v>0</v>
      </c>
      <c r="S19" s="94"/>
      <c r="T19" s="137">
        <f t="shared" si="4"/>
        <v>0</v>
      </c>
      <c r="U19" s="137">
        <f t="shared" si="5"/>
        <v>0</v>
      </c>
      <c r="V19" s="136">
        <f t="shared" si="6"/>
        <v>0</v>
      </c>
      <c r="W19" s="136">
        <f t="shared" si="7"/>
        <v>0</v>
      </c>
      <c r="X19" s="137">
        <f t="shared" si="8"/>
        <v>0</v>
      </c>
      <c r="Y19" s="136">
        <f t="shared" si="9"/>
        <v>0</v>
      </c>
      <c r="Z19" s="69"/>
    </row>
    <row r="20" spans="1:26" x14ac:dyDescent="0.3">
      <c r="A20" s="32"/>
      <c r="B20" s="72"/>
      <c r="C20" s="76"/>
      <c r="D20" s="76"/>
      <c r="E20" s="82"/>
      <c r="F20" s="36"/>
      <c r="G20" s="69"/>
      <c r="H20" s="72"/>
      <c r="I20" s="76"/>
      <c r="J20" s="182"/>
      <c r="K20" s="182"/>
      <c r="L20" s="88"/>
      <c r="M20" s="88"/>
      <c r="N20" s="135">
        <f t="shared" si="0"/>
        <v>0</v>
      </c>
      <c r="O20" s="91"/>
      <c r="P20" s="136">
        <f t="shared" si="1"/>
        <v>0</v>
      </c>
      <c r="Q20" s="136">
        <f t="shared" si="2"/>
        <v>0</v>
      </c>
      <c r="R20" s="136">
        <f t="shared" si="3"/>
        <v>0</v>
      </c>
      <c r="S20" s="94"/>
      <c r="T20" s="137">
        <f t="shared" si="4"/>
        <v>0</v>
      </c>
      <c r="U20" s="137">
        <f t="shared" si="5"/>
        <v>0</v>
      </c>
      <c r="V20" s="136">
        <f t="shared" si="6"/>
        <v>0</v>
      </c>
      <c r="W20" s="136">
        <f t="shared" si="7"/>
        <v>0</v>
      </c>
      <c r="X20" s="137">
        <f t="shared" si="8"/>
        <v>0</v>
      </c>
      <c r="Y20" s="136">
        <f t="shared" si="9"/>
        <v>0</v>
      </c>
      <c r="Z20" s="69"/>
    </row>
    <row r="21" spans="1:26" x14ac:dyDescent="0.3">
      <c r="A21" s="32"/>
      <c r="B21" s="72"/>
      <c r="C21" s="76"/>
      <c r="D21" s="76"/>
      <c r="E21" s="82"/>
      <c r="F21" s="36"/>
      <c r="G21" s="69"/>
      <c r="H21" s="72"/>
      <c r="I21" s="76"/>
      <c r="J21" s="182"/>
      <c r="K21" s="182"/>
      <c r="L21" s="88"/>
      <c r="M21" s="88"/>
      <c r="N21" s="135">
        <f t="shared" si="0"/>
        <v>0</v>
      </c>
      <c r="O21" s="91"/>
      <c r="P21" s="136">
        <f t="shared" si="1"/>
        <v>0</v>
      </c>
      <c r="Q21" s="136">
        <f t="shared" si="2"/>
        <v>0</v>
      </c>
      <c r="R21" s="136">
        <f t="shared" si="3"/>
        <v>0</v>
      </c>
      <c r="S21" s="94"/>
      <c r="T21" s="137">
        <f t="shared" si="4"/>
        <v>0</v>
      </c>
      <c r="U21" s="137">
        <f t="shared" si="5"/>
        <v>0</v>
      </c>
      <c r="V21" s="136">
        <f t="shared" si="6"/>
        <v>0</v>
      </c>
      <c r="W21" s="136">
        <f t="shared" si="7"/>
        <v>0</v>
      </c>
      <c r="X21" s="137">
        <f t="shared" si="8"/>
        <v>0</v>
      </c>
      <c r="Y21" s="136">
        <f t="shared" si="9"/>
        <v>0</v>
      </c>
      <c r="Z21" s="69"/>
    </row>
    <row r="22" spans="1:26" ht="16.5" customHeight="1" x14ac:dyDescent="0.3">
      <c r="A22" s="32"/>
      <c r="B22" s="72"/>
      <c r="C22" s="76"/>
      <c r="D22" s="76"/>
      <c r="E22" s="82"/>
      <c r="F22" s="36"/>
      <c r="G22" s="69"/>
      <c r="H22" s="72"/>
      <c r="I22" s="76"/>
      <c r="J22" s="182"/>
      <c r="K22" s="182"/>
      <c r="L22" s="88"/>
      <c r="M22" s="88"/>
      <c r="N22" s="135">
        <f t="shared" si="0"/>
        <v>0</v>
      </c>
      <c r="O22" s="91"/>
      <c r="P22" s="136">
        <f t="shared" si="1"/>
        <v>0</v>
      </c>
      <c r="Q22" s="136">
        <f t="shared" si="2"/>
        <v>0</v>
      </c>
      <c r="R22" s="136">
        <f t="shared" si="3"/>
        <v>0</v>
      </c>
      <c r="S22" s="94"/>
      <c r="T22" s="137">
        <f t="shared" si="4"/>
        <v>0</v>
      </c>
      <c r="U22" s="137">
        <f t="shared" si="5"/>
        <v>0</v>
      </c>
      <c r="V22" s="136">
        <f t="shared" si="6"/>
        <v>0</v>
      </c>
      <c r="W22" s="136">
        <f t="shared" si="7"/>
        <v>0</v>
      </c>
      <c r="X22" s="137">
        <f t="shared" si="8"/>
        <v>0</v>
      </c>
      <c r="Y22" s="136">
        <f t="shared" si="9"/>
        <v>0</v>
      </c>
      <c r="Z22" s="69"/>
    </row>
    <row r="23" spans="1:26" ht="16.5" customHeight="1" x14ac:dyDescent="0.3">
      <c r="A23" s="32"/>
      <c r="B23" s="72"/>
      <c r="C23" s="76"/>
      <c r="D23" s="76"/>
      <c r="E23" s="82"/>
      <c r="F23" s="36"/>
      <c r="G23" s="69"/>
      <c r="H23" s="72"/>
      <c r="I23" s="76"/>
      <c r="J23" s="182"/>
      <c r="K23" s="182"/>
      <c r="L23" s="88"/>
      <c r="M23" s="88"/>
      <c r="N23" s="135">
        <f t="shared" si="0"/>
        <v>0</v>
      </c>
      <c r="O23" s="91"/>
      <c r="P23" s="136">
        <f t="shared" si="1"/>
        <v>0</v>
      </c>
      <c r="Q23" s="136">
        <f t="shared" si="2"/>
        <v>0</v>
      </c>
      <c r="R23" s="136">
        <f t="shared" si="3"/>
        <v>0</v>
      </c>
      <c r="S23" s="94"/>
      <c r="T23" s="137">
        <f t="shared" si="4"/>
        <v>0</v>
      </c>
      <c r="U23" s="137">
        <f t="shared" si="5"/>
        <v>0</v>
      </c>
      <c r="V23" s="136">
        <f t="shared" si="6"/>
        <v>0</v>
      </c>
      <c r="W23" s="136">
        <f t="shared" si="7"/>
        <v>0</v>
      </c>
      <c r="X23" s="137">
        <f t="shared" si="8"/>
        <v>0</v>
      </c>
      <c r="Y23" s="136">
        <f t="shared" si="9"/>
        <v>0</v>
      </c>
      <c r="Z23" s="69"/>
    </row>
    <row r="24" spans="1:26" ht="16.5" customHeight="1" x14ac:dyDescent="0.3">
      <c r="A24" s="32"/>
      <c r="B24" s="72"/>
      <c r="C24" s="76"/>
      <c r="D24" s="76"/>
      <c r="E24" s="82"/>
      <c r="F24" s="36"/>
      <c r="G24" s="69"/>
      <c r="H24" s="72"/>
      <c r="I24" s="76"/>
      <c r="J24" s="182"/>
      <c r="K24" s="182"/>
      <c r="L24" s="88"/>
      <c r="M24" s="88"/>
      <c r="N24" s="135">
        <f t="shared" si="0"/>
        <v>0</v>
      </c>
      <c r="O24" s="91"/>
      <c r="P24" s="136">
        <f t="shared" si="1"/>
        <v>0</v>
      </c>
      <c r="Q24" s="136">
        <f t="shared" si="2"/>
        <v>0</v>
      </c>
      <c r="R24" s="136">
        <f t="shared" si="3"/>
        <v>0</v>
      </c>
      <c r="S24" s="94"/>
      <c r="T24" s="137">
        <f t="shared" si="4"/>
        <v>0</v>
      </c>
      <c r="U24" s="137">
        <f t="shared" si="5"/>
        <v>0</v>
      </c>
      <c r="V24" s="136">
        <f t="shared" si="6"/>
        <v>0</v>
      </c>
      <c r="W24" s="136">
        <f t="shared" si="7"/>
        <v>0</v>
      </c>
      <c r="X24" s="137">
        <f t="shared" si="8"/>
        <v>0</v>
      </c>
      <c r="Y24" s="136">
        <f t="shared" si="9"/>
        <v>0</v>
      </c>
      <c r="Z24" s="69"/>
    </row>
    <row r="25" spans="1:26" x14ac:dyDescent="0.3">
      <c r="A25" s="32"/>
      <c r="B25" s="72"/>
      <c r="C25" s="76"/>
      <c r="D25" s="76"/>
      <c r="E25" s="82"/>
      <c r="F25" s="36"/>
      <c r="G25" s="69"/>
      <c r="H25" s="72"/>
      <c r="I25" s="76"/>
      <c r="J25" s="182"/>
      <c r="K25" s="182"/>
      <c r="L25" s="88"/>
      <c r="M25" s="88"/>
      <c r="N25" s="135">
        <f t="shared" si="0"/>
        <v>0</v>
      </c>
      <c r="O25" s="91"/>
      <c r="P25" s="136">
        <f t="shared" si="1"/>
        <v>0</v>
      </c>
      <c r="Q25" s="136">
        <f t="shared" si="2"/>
        <v>0</v>
      </c>
      <c r="R25" s="136">
        <f t="shared" si="3"/>
        <v>0</v>
      </c>
      <c r="S25" s="94"/>
      <c r="T25" s="137">
        <f t="shared" si="4"/>
        <v>0</v>
      </c>
      <c r="U25" s="137">
        <f t="shared" si="5"/>
        <v>0</v>
      </c>
      <c r="V25" s="136">
        <f t="shared" si="6"/>
        <v>0</v>
      </c>
      <c r="W25" s="136">
        <f t="shared" si="7"/>
        <v>0</v>
      </c>
      <c r="X25" s="137">
        <f t="shared" si="8"/>
        <v>0</v>
      </c>
      <c r="Y25" s="136">
        <f t="shared" si="9"/>
        <v>0</v>
      </c>
      <c r="Z25" s="69"/>
    </row>
    <row r="26" spans="1:26" x14ac:dyDescent="0.3">
      <c r="A26" s="32"/>
      <c r="B26" s="72"/>
      <c r="C26" s="76"/>
      <c r="D26" s="76"/>
      <c r="E26" s="82"/>
      <c r="F26" s="36"/>
      <c r="G26" s="69"/>
      <c r="H26" s="72"/>
      <c r="I26" s="76"/>
      <c r="J26" s="182"/>
      <c r="K26" s="182"/>
      <c r="L26" s="88"/>
      <c r="M26" s="88"/>
      <c r="N26" s="135">
        <f t="shared" si="0"/>
        <v>0</v>
      </c>
      <c r="O26" s="91"/>
      <c r="P26" s="136">
        <f t="shared" si="1"/>
        <v>0</v>
      </c>
      <c r="Q26" s="136">
        <f t="shared" si="2"/>
        <v>0</v>
      </c>
      <c r="R26" s="136">
        <f t="shared" si="3"/>
        <v>0</v>
      </c>
      <c r="S26" s="94"/>
      <c r="T26" s="137">
        <f t="shared" si="4"/>
        <v>0</v>
      </c>
      <c r="U26" s="137">
        <f t="shared" si="5"/>
        <v>0</v>
      </c>
      <c r="V26" s="136">
        <f t="shared" si="6"/>
        <v>0</v>
      </c>
      <c r="W26" s="136">
        <f t="shared" si="7"/>
        <v>0</v>
      </c>
      <c r="X26" s="137">
        <f t="shared" si="8"/>
        <v>0</v>
      </c>
      <c r="Y26" s="136">
        <f t="shared" si="9"/>
        <v>0</v>
      </c>
      <c r="Z26" s="69"/>
    </row>
    <row r="27" spans="1:26" x14ac:dyDescent="0.3">
      <c r="A27" s="32"/>
      <c r="B27" s="72"/>
      <c r="C27" s="76"/>
      <c r="D27" s="76"/>
      <c r="E27" s="82"/>
      <c r="F27" s="36"/>
      <c r="G27" s="69"/>
      <c r="H27" s="72"/>
      <c r="I27" s="76"/>
      <c r="J27" s="182"/>
      <c r="K27" s="182"/>
      <c r="L27" s="88"/>
      <c r="M27" s="88"/>
      <c r="N27" s="135">
        <f t="shared" si="0"/>
        <v>0</v>
      </c>
      <c r="O27" s="91"/>
      <c r="P27" s="136">
        <f t="shared" si="1"/>
        <v>0</v>
      </c>
      <c r="Q27" s="136">
        <f t="shared" si="2"/>
        <v>0</v>
      </c>
      <c r="R27" s="136">
        <f t="shared" si="3"/>
        <v>0</v>
      </c>
      <c r="S27" s="94"/>
      <c r="T27" s="137">
        <f t="shared" si="4"/>
        <v>0</v>
      </c>
      <c r="U27" s="137">
        <f t="shared" si="5"/>
        <v>0</v>
      </c>
      <c r="V27" s="136">
        <f t="shared" si="6"/>
        <v>0</v>
      </c>
      <c r="W27" s="136">
        <f t="shared" si="7"/>
        <v>0</v>
      </c>
      <c r="X27" s="137">
        <f t="shared" si="8"/>
        <v>0</v>
      </c>
      <c r="Y27" s="136">
        <f t="shared" si="9"/>
        <v>0</v>
      </c>
      <c r="Z27" s="69"/>
    </row>
    <row r="28" spans="1:26" s="138" customFormat="1" x14ac:dyDescent="0.3">
      <c r="A28" s="32"/>
      <c r="B28" s="72"/>
      <c r="C28" s="76"/>
      <c r="D28" s="76"/>
      <c r="E28" s="82"/>
      <c r="F28" s="36"/>
      <c r="G28" s="69"/>
      <c r="H28" s="72"/>
      <c r="I28" s="76"/>
      <c r="J28" s="182"/>
      <c r="K28" s="182"/>
      <c r="L28" s="88"/>
      <c r="M28" s="88"/>
      <c r="N28" s="135">
        <f t="shared" si="0"/>
        <v>0</v>
      </c>
      <c r="O28" s="91"/>
      <c r="P28" s="136">
        <f t="shared" si="1"/>
        <v>0</v>
      </c>
      <c r="Q28" s="136">
        <f t="shared" si="2"/>
        <v>0</v>
      </c>
      <c r="R28" s="136">
        <f t="shared" si="3"/>
        <v>0</v>
      </c>
      <c r="S28" s="94"/>
      <c r="T28" s="137">
        <f t="shared" si="4"/>
        <v>0</v>
      </c>
      <c r="U28" s="137">
        <f t="shared" si="5"/>
        <v>0</v>
      </c>
      <c r="V28" s="136">
        <f t="shared" si="6"/>
        <v>0</v>
      </c>
      <c r="W28" s="136">
        <f t="shared" si="7"/>
        <v>0</v>
      </c>
      <c r="X28" s="137">
        <f t="shared" si="8"/>
        <v>0</v>
      </c>
      <c r="Y28" s="136">
        <f t="shared" si="9"/>
        <v>0</v>
      </c>
      <c r="Z28" s="69"/>
    </row>
    <row r="29" spans="1:26" x14ac:dyDescent="0.3">
      <c r="A29" s="32"/>
      <c r="B29" s="72"/>
      <c r="C29" s="76"/>
      <c r="D29" s="76"/>
      <c r="E29" s="82"/>
      <c r="F29" s="36"/>
      <c r="G29" s="69"/>
      <c r="H29" s="72"/>
      <c r="I29" s="76"/>
      <c r="J29" s="182"/>
      <c r="K29" s="182"/>
      <c r="L29" s="88"/>
      <c r="M29" s="88"/>
      <c r="N29" s="135">
        <f t="shared" si="0"/>
        <v>0</v>
      </c>
      <c r="O29" s="91"/>
      <c r="P29" s="136">
        <f t="shared" si="1"/>
        <v>0</v>
      </c>
      <c r="Q29" s="136">
        <f t="shared" si="2"/>
        <v>0</v>
      </c>
      <c r="R29" s="136">
        <f t="shared" si="3"/>
        <v>0</v>
      </c>
      <c r="S29" s="94"/>
      <c r="T29" s="137">
        <f t="shared" si="4"/>
        <v>0</v>
      </c>
      <c r="U29" s="137">
        <f t="shared" si="5"/>
        <v>0</v>
      </c>
      <c r="V29" s="136">
        <f t="shared" si="6"/>
        <v>0</v>
      </c>
      <c r="W29" s="136">
        <f t="shared" si="7"/>
        <v>0</v>
      </c>
      <c r="X29" s="137">
        <f t="shared" si="8"/>
        <v>0</v>
      </c>
      <c r="Y29" s="136">
        <f t="shared" si="9"/>
        <v>0</v>
      </c>
      <c r="Z29" s="69"/>
    </row>
    <row r="30" spans="1:26" x14ac:dyDescent="0.3">
      <c r="A30" s="33"/>
      <c r="B30" s="72"/>
      <c r="C30" s="75"/>
      <c r="D30" s="75"/>
      <c r="E30" s="82"/>
      <c r="F30" s="37"/>
      <c r="G30" s="69"/>
      <c r="H30" s="73"/>
      <c r="I30" s="76"/>
      <c r="J30" s="183"/>
      <c r="K30" s="183"/>
      <c r="L30" s="88"/>
      <c r="M30" s="88"/>
      <c r="N30" s="135">
        <f t="shared" si="0"/>
        <v>0</v>
      </c>
      <c r="O30" s="91"/>
      <c r="P30" s="136">
        <f t="shared" si="1"/>
        <v>0</v>
      </c>
      <c r="Q30" s="136">
        <f t="shared" si="2"/>
        <v>0</v>
      </c>
      <c r="R30" s="136">
        <f t="shared" si="3"/>
        <v>0</v>
      </c>
      <c r="S30" s="94"/>
      <c r="T30" s="137">
        <f t="shared" si="4"/>
        <v>0</v>
      </c>
      <c r="U30" s="137">
        <f t="shared" si="5"/>
        <v>0</v>
      </c>
      <c r="V30" s="136">
        <f t="shared" si="6"/>
        <v>0</v>
      </c>
      <c r="W30" s="136">
        <f t="shared" si="7"/>
        <v>0</v>
      </c>
      <c r="X30" s="137">
        <f t="shared" si="8"/>
        <v>0</v>
      </c>
      <c r="Y30" s="136">
        <f t="shared" si="9"/>
        <v>0</v>
      </c>
      <c r="Z30" s="69"/>
    </row>
    <row r="31" spans="1:26" x14ac:dyDescent="0.3">
      <c r="A31" s="32"/>
      <c r="B31" s="86"/>
      <c r="C31" s="75"/>
      <c r="D31" s="75"/>
      <c r="E31" s="81"/>
      <c r="F31" s="37"/>
      <c r="G31" s="69"/>
      <c r="H31" s="73"/>
      <c r="I31" s="76"/>
      <c r="J31" s="182"/>
      <c r="K31" s="182"/>
      <c r="L31" s="88"/>
      <c r="M31" s="88"/>
      <c r="N31" s="135">
        <f t="shared" si="0"/>
        <v>0</v>
      </c>
      <c r="O31" s="91"/>
      <c r="P31" s="136">
        <f t="shared" si="1"/>
        <v>0</v>
      </c>
      <c r="Q31" s="136">
        <f t="shared" si="2"/>
        <v>0</v>
      </c>
      <c r="R31" s="136">
        <f t="shared" si="3"/>
        <v>0</v>
      </c>
      <c r="S31" s="94"/>
      <c r="T31" s="137">
        <f t="shared" si="4"/>
        <v>0</v>
      </c>
      <c r="U31" s="137">
        <f t="shared" si="5"/>
        <v>0</v>
      </c>
      <c r="V31" s="136">
        <f t="shared" si="6"/>
        <v>0</v>
      </c>
      <c r="W31" s="136">
        <f t="shared" si="7"/>
        <v>0</v>
      </c>
      <c r="X31" s="137">
        <f t="shared" si="8"/>
        <v>0</v>
      </c>
      <c r="Y31" s="136">
        <f t="shared" si="9"/>
        <v>0</v>
      </c>
      <c r="Z31" s="69"/>
    </row>
    <row r="32" spans="1:26" ht="15" thickBot="1" x14ac:dyDescent="0.35">
      <c r="A32" s="34"/>
      <c r="B32" s="80"/>
      <c r="C32" s="77"/>
      <c r="D32" s="77"/>
      <c r="E32" s="83"/>
      <c r="F32" s="62"/>
      <c r="G32" s="70"/>
      <c r="H32" s="70"/>
      <c r="I32" s="85"/>
      <c r="J32" s="184"/>
      <c r="K32" s="184"/>
      <c r="L32" s="89"/>
      <c r="M32" s="89"/>
      <c r="N32" s="139">
        <f t="shared" si="0"/>
        <v>0</v>
      </c>
      <c r="O32" s="92"/>
      <c r="P32" s="140">
        <f t="shared" si="1"/>
        <v>0</v>
      </c>
      <c r="Q32" s="141">
        <f t="shared" si="2"/>
        <v>0</v>
      </c>
      <c r="R32" s="142">
        <f t="shared" si="3"/>
        <v>0</v>
      </c>
      <c r="S32" s="95"/>
      <c r="T32" s="143">
        <f t="shared" si="4"/>
        <v>0</v>
      </c>
      <c r="U32" s="143">
        <f t="shared" si="5"/>
        <v>0</v>
      </c>
      <c r="V32" s="141">
        <f t="shared" si="6"/>
        <v>0</v>
      </c>
      <c r="W32" s="142">
        <f t="shared" si="7"/>
        <v>0</v>
      </c>
      <c r="X32" s="144">
        <f t="shared" si="8"/>
        <v>0</v>
      </c>
      <c r="Y32" s="144">
        <f t="shared" si="9"/>
        <v>0</v>
      </c>
      <c r="Z32" s="69"/>
    </row>
    <row r="33" spans="16:26" ht="15" thickBot="1" x14ac:dyDescent="0.35">
      <c r="Q33" s="147"/>
      <c r="R33" s="147"/>
      <c r="S33" s="147"/>
      <c r="T33" s="147"/>
      <c r="U33" s="147"/>
      <c r="V33" s="148"/>
      <c r="W33" s="149"/>
      <c r="X33" s="150" t="s">
        <v>133</v>
      </c>
      <c r="Y33" s="151">
        <f>SUM(Y5:Y32)</f>
        <v>0</v>
      </c>
    </row>
    <row r="34" spans="16:26" x14ac:dyDescent="0.3">
      <c r="P34" s="152"/>
      <c r="Q34" s="153"/>
      <c r="R34" s="153"/>
      <c r="S34" s="153"/>
      <c r="T34" s="154"/>
      <c r="U34" s="154"/>
      <c r="V34" s="153"/>
      <c r="W34" s="153"/>
    </row>
    <row r="35" spans="16:26" x14ac:dyDescent="0.3">
      <c r="S35" s="155"/>
      <c r="W35" s="156" t="s">
        <v>134</v>
      </c>
      <c r="X35" s="157">
        <v>2020</v>
      </c>
      <c r="Y35" s="158">
        <f>SUMIF(F5:F32,X35,Y5:Y32)</f>
        <v>0</v>
      </c>
      <c r="Z35" s="159"/>
    </row>
    <row r="36" spans="16:26" x14ac:dyDescent="0.3">
      <c r="S36" s="155"/>
      <c r="W36" s="124"/>
      <c r="X36" s="160" t="s">
        <v>98</v>
      </c>
      <c r="Y36" s="158">
        <f>SUMIFS(Y5:Y32,A5:A32,X36,F5:F32,X35)</f>
        <v>0</v>
      </c>
    </row>
    <row r="37" spans="16:26" x14ac:dyDescent="0.3">
      <c r="S37" s="155"/>
      <c r="W37" s="124"/>
      <c r="X37" s="161" t="s">
        <v>100</v>
      </c>
      <c r="Y37" s="162">
        <f>SUMIFS(Y5:Y32,A5:A32,X37,F5:F32,X35)</f>
        <v>0</v>
      </c>
    </row>
    <row r="38" spans="16:26" x14ac:dyDescent="0.3">
      <c r="S38" s="155"/>
      <c r="W38" s="156" t="s">
        <v>134</v>
      </c>
      <c r="X38" s="157">
        <v>2021</v>
      </c>
      <c r="Y38" s="158">
        <f>SUMIF(F5:F32,X38,Y5:Y32)</f>
        <v>0</v>
      </c>
    </row>
    <row r="39" spans="16:26" x14ac:dyDescent="0.3">
      <c r="S39" s="155"/>
      <c r="U39" s="124"/>
      <c r="X39" s="160" t="s">
        <v>98</v>
      </c>
      <c r="Y39" s="158">
        <f>SUMIFS(Y5:Y32,A5:A32,X39,F5:F32,X38)</f>
        <v>0</v>
      </c>
    </row>
    <row r="40" spans="16:26" x14ac:dyDescent="0.3">
      <c r="S40" s="155"/>
      <c r="U40" s="124"/>
      <c r="X40" s="160" t="s">
        <v>100</v>
      </c>
      <c r="Y40" s="158">
        <f>SUMIFS(Y5:Y32,A5:A32,X40,F5:F32,X38)</f>
        <v>0</v>
      </c>
    </row>
    <row r="41" spans="16:26" x14ac:dyDescent="0.3">
      <c r="Y41" s="163"/>
    </row>
  </sheetData>
  <sheetProtection selectLockedCells="1"/>
  <mergeCells count="14">
    <mergeCell ref="A3:A4"/>
    <mergeCell ref="I3:I4"/>
    <mergeCell ref="H3:H4"/>
    <mergeCell ref="G3:G4"/>
    <mergeCell ref="B3:B4"/>
    <mergeCell ref="C3:F3"/>
    <mergeCell ref="Z3:Z4"/>
    <mergeCell ref="X3:Y3"/>
    <mergeCell ref="J3:K3"/>
    <mergeCell ref="L3:N3"/>
    <mergeCell ref="O3:P3"/>
    <mergeCell ref="Q3:R3"/>
    <mergeCell ref="S3:U3"/>
    <mergeCell ref="V3:W3"/>
  </mergeCells>
  <dataValidations count="2">
    <dataValidation type="list" allowBlank="1" showInputMessage="1" showErrorMessage="1" sqref="A5:A32" xr:uid="{00000000-0002-0000-0300-000003000000}">
      <formula1>"A.1, A.2"</formula1>
    </dataValidation>
    <dataValidation type="list" allowBlank="1" showInputMessage="1" showErrorMessage="1" sqref="F5:F32" xr:uid="{00000000-0002-0000-0300-000005000000}">
      <formula1>"2021, 2022"</formula1>
    </dataValidation>
  </dataValidations>
  <pageMargins left="0.39370078740157483" right="0.39370078740157483" top="0.78740157480314965" bottom="0.78740157480314965" header="0.31496062992125984" footer="0.31496062992125984"/>
  <pageSetup paperSize="8" scale="48" fitToHeight="0" orientation="landscape" r:id="rId1"/>
  <headerFooter>
    <oddHeader>&amp;R&amp;G</oddHeader>
    <oddFooter>&amp;R&amp;D</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E8E69ED7-95BA-41D3-B56F-39611492FC49}">
          <x14:formula1>
            <xm:f>TVöD!$Y$2:$Y$13</xm:f>
          </x14:formula1>
          <xm:sqref>J5:J32</xm:sqref>
        </x14:dataValidation>
        <x14:dataValidation type="list" allowBlank="1" showInputMessage="1" showErrorMessage="1" xr:uid="{17F27BA8-5FAD-4085-B3C4-7DEFE785481C}">
          <x14:formula1>
            <xm:f>TVöD!$Z$2:$Z$7</xm:f>
          </x14:formula1>
          <xm:sqref>K5:K32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3"/>
  <sheetViews>
    <sheetView topLeftCell="C7" zoomScaleNormal="100" workbookViewId="0">
      <selection activeCell="B2" sqref="B2"/>
    </sheetView>
  </sheetViews>
  <sheetFormatPr baseColWidth="10" defaultColWidth="11.44140625" defaultRowHeight="14.4" x14ac:dyDescent="0.3"/>
  <cols>
    <col min="1" max="1" width="7.109375" style="16" bestFit="1" customWidth="1"/>
    <col min="2" max="2" width="30.6640625" style="16" customWidth="1"/>
    <col min="3" max="3" width="50.6640625" style="16" customWidth="1"/>
    <col min="4" max="5" width="12.6640625" style="16" customWidth="1"/>
    <col min="6" max="6" width="8.33203125" style="175" customWidth="1"/>
    <col min="7" max="8" width="15.6640625" style="16" customWidth="1"/>
    <col min="9" max="9" width="2.88671875" style="16" customWidth="1"/>
    <col min="10" max="10" width="55.6640625" style="16" customWidth="1"/>
    <col min="11" max="11" width="45.6640625" style="16" customWidth="1"/>
    <col min="12" max="16384" width="11.44140625" style="16"/>
  </cols>
  <sheetData>
    <row r="1" spans="1:11" s="172" customFormat="1" ht="30.75" customHeight="1" x14ac:dyDescent="0.25">
      <c r="A1" s="166" t="s">
        <v>135</v>
      </c>
      <c r="B1" s="167" t="s">
        <v>74</v>
      </c>
      <c r="C1" s="166" t="s">
        <v>136</v>
      </c>
      <c r="D1" s="168" t="s">
        <v>137</v>
      </c>
      <c r="E1" s="169" t="s">
        <v>138</v>
      </c>
      <c r="F1" s="170" t="s">
        <v>124</v>
      </c>
      <c r="G1" s="170">
        <v>2021</v>
      </c>
      <c r="H1" s="171">
        <v>2022</v>
      </c>
      <c r="J1" s="173" t="s">
        <v>139</v>
      </c>
      <c r="K1" s="174" t="s">
        <v>140</v>
      </c>
    </row>
    <row r="2" spans="1:11" ht="45" customHeight="1" x14ac:dyDescent="0.3">
      <c r="A2" s="51">
        <v>1</v>
      </c>
      <c r="B2" s="96"/>
      <c r="C2" s="97"/>
      <c r="D2" s="98"/>
      <c r="E2" s="99"/>
      <c r="F2" s="54"/>
      <c r="G2" s="111" t="str">
        <f>IF(F2=2021,D2*E2,"--")</f>
        <v>--</v>
      </c>
      <c r="H2" s="112" t="str">
        <f>IF(F2=2022,D2*E2,"--")</f>
        <v>--</v>
      </c>
      <c r="J2" s="434" t="s">
        <v>141</v>
      </c>
      <c r="K2" s="434"/>
    </row>
    <row r="3" spans="1:11" ht="45" customHeight="1" x14ac:dyDescent="0.3">
      <c r="A3" s="52">
        <v>2</v>
      </c>
      <c r="B3" s="100"/>
      <c r="C3" s="101"/>
      <c r="D3" s="102"/>
      <c r="E3" s="103"/>
      <c r="F3" s="55"/>
      <c r="G3" s="113" t="str">
        <f t="shared" ref="G3:G32" si="0">IF(F3=2021,D3*E3,"--")</f>
        <v>--</v>
      </c>
      <c r="H3" s="114" t="str">
        <f t="shared" ref="H3:H32" si="1">IF(F3=2022,D3*E3,"--")</f>
        <v>--</v>
      </c>
      <c r="J3" s="434"/>
      <c r="K3" s="434"/>
    </row>
    <row r="4" spans="1:11" ht="45" customHeight="1" x14ac:dyDescent="0.3">
      <c r="A4" s="52">
        <v>3</v>
      </c>
      <c r="B4" s="100"/>
      <c r="C4" s="101"/>
      <c r="D4" s="102"/>
      <c r="E4" s="103"/>
      <c r="F4" s="55"/>
      <c r="G4" s="113" t="str">
        <f t="shared" si="0"/>
        <v>--</v>
      </c>
      <c r="H4" s="114" t="str">
        <f t="shared" si="1"/>
        <v>--</v>
      </c>
      <c r="J4" s="434"/>
      <c r="K4" s="434"/>
    </row>
    <row r="5" spans="1:11" ht="45" customHeight="1" x14ac:dyDescent="0.3">
      <c r="A5" s="52">
        <v>4</v>
      </c>
      <c r="B5" s="100"/>
      <c r="C5" s="101"/>
      <c r="D5" s="104"/>
      <c r="E5" s="103"/>
      <c r="F5" s="55"/>
      <c r="G5" s="113" t="str">
        <f t="shared" si="0"/>
        <v>--</v>
      </c>
      <c r="H5" s="114" t="str">
        <f t="shared" si="1"/>
        <v>--</v>
      </c>
      <c r="J5" s="434"/>
      <c r="K5" s="434"/>
    </row>
    <row r="6" spans="1:11" ht="45" customHeight="1" x14ac:dyDescent="0.3">
      <c r="A6" s="52">
        <v>5</v>
      </c>
      <c r="B6" s="100"/>
      <c r="C6" s="101"/>
      <c r="D6" s="102"/>
      <c r="E6" s="103"/>
      <c r="F6" s="55"/>
      <c r="G6" s="113" t="str">
        <f t="shared" si="0"/>
        <v>--</v>
      </c>
      <c r="H6" s="114" t="str">
        <f t="shared" si="1"/>
        <v>--</v>
      </c>
      <c r="J6" s="434"/>
      <c r="K6" s="434"/>
    </row>
    <row r="7" spans="1:11" ht="45" customHeight="1" x14ac:dyDescent="0.3">
      <c r="A7" s="52">
        <v>6</v>
      </c>
      <c r="B7" s="100"/>
      <c r="C7" s="101"/>
      <c r="D7" s="102"/>
      <c r="E7" s="103"/>
      <c r="F7" s="55"/>
      <c r="G7" s="113" t="str">
        <f t="shared" si="0"/>
        <v>--</v>
      </c>
      <c r="H7" s="114" t="str">
        <f t="shared" si="1"/>
        <v>--</v>
      </c>
      <c r="J7" s="434"/>
      <c r="K7" s="434"/>
    </row>
    <row r="8" spans="1:11" ht="45" customHeight="1" x14ac:dyDescent="0.3">
      <c r="A8" s="52">
        <v>7</v>
      </c>
      <c r="B8" s="100"/>
      <c r="C8" s="101"/>
      <c r="D8" s="102"/>
      <c r="E8" s="103"/>
      <c r="F8" s="55"/>
      <c r="G8" s="113" t="str">
        <f t="shared" si="0"/>
        <v>--</v>
      </c>
      <c r="H8" s="114" t="str">
        <f t="shared" si="1"/>
        <v>--</v>
      </c>
      <c r="J8" s="434"/>
      <c r="K8" s="434"/>
    </row>
    <row r="9" spans="1:11" ht="45" customHeight="1" x14ac:dyDescent="0.3">
      <c r="A9" s="52">
        <v>8</v>
      </c>
      <c r="B9" s="100"/>
      <c r="C9" s="101"/>
      <c r="D9" s="102"/>
      <c r="E9" s="103"/>
      <c r="F9" s="55"/>
      <c r="G9" s="113" t="str">
        <f t="shared" si="0"/>
        <v>--</v>
      </c>
      <c r="H9" s="114" t="str">
        <f t="shared" si="1"/>
        <v>--</v>
      </c>
      <c r="J9" s="434"/>
      <c r="K9" s="434"/>
    </row>
    <row r="10" spans="1:11" ht="45" customHeight="1" x14ac:dyDescent="0.3">
      <c r="A10" s="52">
        <v>9</v>
      </c>
      <c r="B10" s="100"/>
      <c r="C10" s="101"/>
      <c r="D10" s="102"/>
      <c r="E10" s="103"/>
      <c r="F10" s="55"/>
      <c r="G10" s="113" t="str">
        <f t="shared" si="0"/>
        <v>--</v>
      </c>
      <c r="H10" s="114" t="str">
        <f t="shared" si="1"/>
        <v>--</v>
      </c>
      <c r="J10" s="434"/>
      <c r="K10" s="434"/>
    </row>
    <row r="11" spans="1:11" ht="45" customHeight="1" x14ac:dyDescent="0.3">
      <c r="A11" s="52">
        <v>10</v>
      </c>
      <c r="B11" s="100"/>
      <c r="C11" s="101"/>
      <c r="D11" s="102"/>
      <c r="E11" s="103"/>
      <c r="F11" s="55"/>
      <c r="G11" s="113" t="str">
        <f t="shared" si="0"/>
        <v>--</v>
      </c>
      <c r="H11" s="113" t="str">
        <f t="shared" si="1"/>
        <v>--</v>
      </c>
      <c r="J11" s="434"/>
      <c r="K11" s="434"/>
    </row>
    <row r="12" spans="1:11" ht="45" customHeight="1" x14ac:dyDescent="0.3">
      <c r="A12" s="52">
        <v>11</v>
      </c>
      <c r="B12" s="100"/>
      <c r="C12" s="101"/>
      <c r="D12" s="102"/>
      <c r="E12" s="103"/>
      <c r="F12" s="55"/>
      <c r="G12" s="113" t="str">
        <f t="shared" si="0"/>
        <v>--</v>
      </c>
      <c r="H12" s="113" t="str">
        <f t="shared" si="1"/>
        <v>--</v>
      </c>
      <c r="J12" s="434"/>
      <c r="K12" s="434"/>
    </row>
    <row r="13" spans="1:11" ht="45" customHeight="1" x14ac:dyDescent="0.3">
      <c r="A13" s="52">
        <v>12</v>
      </c>
      <c r="B13" s="100"/>
      <c r="C13" s="105"/>
      <c r="D13" s="102"/>
      <c r="E13" s="103"/>
      <c r="F13" s="55"/>
      <c r="G13" s="113" t="str">
        <f t="shared" si="0"/>
        <v>--</v>
      </c>
      <c r="H13" s="113" t="str">
        <f t="shared" si="1"/>
        <v>--</v>
      </c>
      <c r="J13" s="434"/>
      <c r="K13" s="434"/>
    </row>
    <row r="14" spans="1:11" ht="45" customHeight="1" x14ac:dyDescent="0.3">
      <c r="A14" s="52">
        <v>13</v>
      </c>
      <c r="B14" s="100"/>
      <c r="C14" s="101"/>
      <c r="D14" s="102"/>
      <c r="E14" s="103"/>
      <c r="F14" s="55"/>
      <c r="G14" s="113" t="str">
        <f t="shared" si="0"/>
        <v>--</v>
      </c>
      <c r="H14" s="114" t="str">
        <f t="shared" si="1"/>
        <v>--</v>
      </c>
      <c r="J14" s="434"/>
      <c r="K14" s="434"/>
    </row>
    <row r="15" spans="1:11" ht="45" customHeight="1" x14ac:dyDescent="0.3">
      <c r="A15" s="52">
        <v>14</v>
      </c>
      <c r="B15" s="100"/>
      <c r="C15" s="106"/>
      <c r="D15" s="102"/>
      <c r="E15" s="103"/>
      <c r="F15" s="55"/>
      <c r="G15" s="113" t="str">
        <f t="shared" si="0"/>
        <v>--</v>
      </c>
      <c r="H15" s="114" t="str">
        <f t="shared" si="1"/>
        <v>--</v>
      </c>
      <c r="J15" s="434"/>
      <c r="K15" s="434"/>
    </row>
    <row r="16" spans="1:11" ht="45" customHeight="1" x14ac:dyDescent="0.3">
      <c r="A16" s="52">
        <v>15</v>
      </c>
      <c r="B16" s="100"/>
      <c r="C16" s="101"/>
      <c r="D16" s="102"/>
      <c r="E16" s="103"/>
      <c r="F16" s="55"/>
      <c r="G16" s="113" t="str">
        <f t="shared" si="0"/>
        <v>--</v>
      </c>
      <c r="H16" s="114" t="str">
        <f t="shared" si="1"/>
        <v>--</v>
      </c>
      <c r="J16" s="434"/>
      <c r="K16" s="434"/>
    </row>
    <row r="17" spans="1:11" ht="45" customHeight="1" x14ac:dyDescent="0.3">
      <c r="A17" s="52">
        <v>16</v>
      </c>
      <c r="B17" s="100"/>
      <c r="C17" s="101"/>
      <c r="D17" s="102"/>
      <c r="E17" s="103"/>
      <c r="F17" s="55"/>
      <c r="G17" s="113" t="str">
        <f t="shared" si="0"/>
        <v>--</v>
      </c>
      <c r="H17" s="114" t="str">
        <f t="shared" si="1"/>
        <v>--</v>
      </c>
      <c r="J17" s="434"/>
      <c r="K17" s="434"/>
    </row>
    <row r="18" spans="1:11" ht="45" customHeight="1" x14ac:dyDescent="0.3">
      <c r="A18" s="52">
        <v>17</v>
      </c>
      <c r="B18" s="100"/>
      <c r="C18" s="101"/>
      <c r="D18" s="102"/>
      <c r="E18" s="103"/>
      <c r="F18" s="55"/>
      <c r="G18" s="113" t="str">
        <f t="shared" si="0"/>
        <v>--</v>
      </c>
      <c r="H18" s="114" t="str">
        <f t="shared" si="1"/>
        <v>--</v>
      </c>
      <c r="J18" s="434"/>
      <c r="K18" s="434"/>
    </row>
    <row r="19" spans="1:11" ht="45" customHeight="1" x14ac:dyDescent="0.3">
      <c r="A19" s="52">
        <v>18</v>
      </c>
      <c r="B19" s="100"/>
      <c r="C19" s="101"/>
      <c r="D19" s="102"/>
      <c r="E19" s="103"/>
      <c r="F19" s="55"/>
      <c r="G19" s="113" t="str">
        <f t="shared" si="0"/>
        <v>--</v>
      </c>
      <c r="H19" s="114" t="str">
        <f t="shared" si="1"/>
        <v>--</v>
      </c>
      <c r="J19" s="434"/>
      <c r="K19" s="434"/>
    </row>
    <row r="20" spans="1:11" ht="45" customHeight="1" x14ac:dyDescent="0.3">
      <c r="A20" s="52">
        <v>19</v>
      </c>
      <c r="B20" s="100"/>
      <c r="C20" s="101"/>
      <c r="D20" s="102"/>
      <c r="E20" s="103"/>
      <c r="F20" s="55"/>
      <c r="G20" s="113" t="str">
        <f t="shared" si="0"/>
        <v>--</v>
      </c>
      <c r="H20" s="114" t="str">
        <f t="shared" si="1"/>
        <v>--</v>
      </c>
      <c r="J20" s="434"/>
      <c r="K20" s="434"/>
    </row>
    <row r="21" spans="1:11" ht="45" customHeight="1" x14ac:dyDescent="0.3">
      <c r="A21" s="52">
        <v>20</v>
      </c>
      <c r="B21" s="100"/>
      <c r="C21" s="101"/>
      <c r="D21" s="102"/>
      <c r="E21" s="103"/>
      <c r="F21" s="55"/>
      <c r="G21" s="113" t="str">
        <f t="shared" si="0"/>
        <v>--</v>
      </c>
      <c r="H21" s="114" t="str">
        <f t="shared" si="1"/>
        <v>--</v>
      </c>
      <c r="J21" s="434"/>
      <c r="K21" s="434"/>
    </row>
    <row r="22" spans="1:11" ht="45" customHeight="1" x14ac:dyDescent="0.3">
      <c r="A22" s="52">
        <v>21</v>
      </c>
      <c r="B22" s="100"/>
      <c r="C22" s="101"/>
      <c r="D22" s="102"/>
      <c r="E22" s="103"/>
      <c r="F22" s="55"/>
      <c r="G22" s="113" t="str">
        <f t="shared" si="0"/>
        <v>--</v>
      </c>
      <c r="H22" s="114" t="str">
        <f t="shared" si="1"/>
        <v>--</v>
      </c>
      <c r="J22" s="434"/>
      <c r="K22" s="434"/>
    </row>
    <row r="23" spans="1:11" ht="45" customHeight="1" x14ac:dyDescent="0.3">
      <c r="A23" s="52">
        <v>22</v>
      </c>
      <c r="B23" s="100"/>
      <c r="C23" s="101"/>
      <c r="D23" s="102"/>
      <c r="E23" s="103"/>
      <c r="F23" s="55"/>
      <c r="G23" s="113" t="str">
        <f t="shared" si="0"/>
        <v>--</v>
      </c>
      <c r="H23" s="114" t="str">
        <f t="shared" si="1"/>
        <v>--</v>
      </c>
      <c r="J23" s="434"/>
      <c r="K23" s="434"/>
    </row>
    <row r="24" spans="1:11" ht="45" customHeight="1" x14ac:dyDescent="0.3">
      <c r="A24" s="52">
        <v>23</v>
      </c>
      <c r="B24" s="100"/>
      <c r="C24" s="101"/>
      <c r="D24" s="102"/>
      <c r="E24" s="103"/>
      <c r="F24" s="55"/>
      <c r="G24" s="113" t="str">
        <f t="shared" si="0"/>
        <v>--</v>
      </c>
      <c r="H24" s="114" t="str">
        <f t="shared" si="1"/>
        <v>--</v>
      </c>
      <c r="J24" s="434"/>
      <c r="K24" s="434"/>
    </row>
    <row r="25" spans="1:11" ht="45" customHeight="1" x14ac:dyDescent="0.3">
      <c r="A25" s="52">
        <v>24</v>
      </c>
      <c r="B25" s="100"/>
      <c r="C25" s="101"/>
      <c r="D25" s="102"/>
      <c r="E25" s="103"/>
      <c r="F25" s="55"/>
      <c r="G25" s="113" t="str">
        <f t="shared" si="0"/>
        <v>--</v>
      </c>
      <c r="H25" s="114" t="str">
        <f t="shared" si="1"/>
        <v>--</v>
      </c>
      <c r="J25" s="434"/>
      <c r="K25" s="434"/>
    </row>
    <row r="26" spans="1:11" ht="45" customHeight="1" x14ac:dyDescent="0.3">
      <c r="A26" s="52">
        <v>25</v>
      </c>
      <c r="B26" s="100"/>
      <c r="C26" s="101"/>
      <c r="D26" s="102"/>
      <c r="E26" s="103"/>
      <c r="F26" s="55"/>
      <c r="G26" s="113" t="str">
        <f t="shared" si="0"/>
        <v>--</v>
      </c>
      <c r="H26" s="114" t="str">
        <f t="shared" si="1"/>
        <v>--</v>
      </c>
      <c r="J26" s="434"/>
      <c r="K26" s="434"/>
    </row>
    <row r="27" spans="1:11" ht="45" customHeight="1" x14ac:dyDescent="0.3">
      <c r="A27" s="52">
        <v>26</v>
      </c>
      <c r="B27" s="100"/>
      <c r="C27" s="101"/>
      <c r="D27" s="102"/>
      <c r="E27" s="103"/>
      <c r="F27" s="55"/>
      <c r="G27" s="113" t="str">
        <f t="shared" si="0"/>
        <v>--</v>
      </c>
      <c r="H27" s="114" t="str">
        <f t="shared" si="1"/>
        <v>--</v>
      </c>
      <c r="J27" s="434"/>
      <c r="K27" s="434"/>
    </row>
    <row r="28" spans="1:11" ht="45" customHeight="1" x14ac:dyDescent="0.3">
      <c r="A28" s="52">
        <v>27</v>
      </c>
      <c r="B28" s="100"/>
      <c r="C28" s="101"/>
      <c r="D28" s="102"/>
      <c r="E28" s="103"/>
      <c r="F28" s="55"/>
      <c r="G28" s="113" t="str">
        <f t="shared" si="0"/>
        <v>--</v>
      </c>
      <c r="H28" s="114" t="str">
        <f t="shared" si="1"/>
        <v>--</v>
      </c>
      <c r="J28" s="434"/>
      <c r="K28" s="434"/>
    </row>
    <row r="29" spans="1:11" ht="45" customHeight="1" x14ac:dyDescent="0.3">
      <c r="A29" s="52">
        <v>28</v>
      </c>
      <c r="B29" s="100"/>
      <c r="C29" s="101"/>
      <c r="D29" s="102"/>
      <c r="E29" s="103"/>
      <c r="F29" s="55"/>
      <c r="G29" s="113" t="str">
        <f t="shared" si="0"/>
        <v>--</v>
      </c>
      <c r="H29" s="114" t="str">
        <f t="shared" si="1"/>
        <v>--</v>
      </c>
      <c r="J29" s="434"/>
      <c r="K29" s="434"/>
    </row>
    <row r="30" spans="1:11" ht="45" customHeight="1" x14ac:dyDescent="0.3">
      <c r="A30" s="52">
        <v>29</v>
      </c>
      <c r="B30" s="100"/>
      <c r="C30" s="101"/>
      <c r="D30" s="102"/>
      <c r="E30" s="103"/>
      <c r="F30" s="55"/>
      <c r="G30" s="113" t="str">
        <f t="shared" si="0"/>
        <v>--</v>
      </c>
      <c r="H30" s="114" t="str">
        <f t="shared" si="1"/>
        <v>--</v>
      </c>
      <c r="J30" s="434"/>
      <c r="K30" s="434"/>
    </row>
    <row r="31" spans="1:11" ht="45" customHeight="1" x14ac:dyDescent="0.3">
      <c r="A31" s="52">
        <v>30</v>
      </c>
      <c r="B31" s="100"/>
      <c r="C31" s="101"/>
      <c r="D31" s="102"/>
      <c r="E31" s="103"/>
      <c r="F31" s="55"/>
      <c r="G31" s="113" t="str">
        <f t="shared" si="0"/>
        <v>--</v>
      </c>
      <c r="H31" s="114" t="str">
        <f t="shared" si="1"/>
        <v>--</v>
      </c>
      <c r="J31" s="434"/>
      <c r="K31" s="434"/>
    </row>
    <row r="32" spans="1:11" ht="45" customHeight="1" x14ac:dyDescent="0.3">
      <c r="A32" s="53">
        <v>31</v>
      </c>
      <c r="B32" s="107"/>
      <c r="C32" s="108"/>
      <c r="D32" s="109"/>
      <c r="E32" s="110"/>
      <c r="F32" s="56"/>
      <c r="G32" s="115" t="str">
        <f t="shared" si="0"/>
        <v>--</v>
      </c>
      <c r="H32" s="116" t="str">
        <f t="shared" si="1"/>
        <v>--</v>
      </c>
      <c r="J32" s="434"/>
      <c r="K32" s="434"/>
    </row>
    <row r="33" spans="7:8" x14ac:dyDescent="0.3">
      <c r="G33" s="57">
        <f>SUM(G2:G32)</f>
        <v>0</v>
      </c>
      <c r="H33" s="57">
        <f>SUM(H2:H32)</f>
        <v>0</v>
      </c>
    </row>
  </sheetData>
  <sheetProtection sheet="1" objects="1" scenarios="1" selectLockedCells="1"/>
  <mergeCells count="1">
    <mergeCell ref="J2:K32"/>
  </mergeCells>
  <dataValidations count="1">
    <dataValidation type="list" allowBlank="1" showInputMessage="1" showErrorMessage="1" sqref="F2:F32" xr:uid="{00000000-0002-0000-0200-000000000000}">
      <formula1>$G$1:$H$1</formula1>
    </dataValidation>
  </dataValidations>
  <pageMargins left="0.70866141732283472" right="0.70866141732283472" top="0.78740157480314965" bottom="0.78740157480314965" header="0.31496062992125984" footer="0.31496062992125984"/>
  <pageSetup paperSize="9" scale="51" orientation="portrait" r:id="rId1"/>
  <headerFooter>
    <oddHeader xml:space="preserve">&amp;L&amp;"-,Kursiv"&amp;14Honorare
3. Vergabe 2019-2020 DeKiP INA/BeKi_Antrag_20.05.2019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5"/>
  <sheetViews>
    <sheetView zoomScaleNormal="100" workbookViewId="0">
      <selection activeCell="C10" sqref="C10"/>
    </sheetView>
  </sheetViews>
  <sheetFormatPr baseColWidth="10" defaultColWidth="11.44140625" defaultRowHeight="14.4" x14ac:dyDescent="0.3"/>
  <cols>
    <col min="1" max="1" width="11.44140625" style="16"/>
    <col min="2" max="2" width="21.6640625" style="16" bestFit="1" customWidth="1"/>
    <col min="3" max="3" width="75.6640625" style="16" customWidth="1"/>
    <col min="4" max="5" width="15.6640625" style="16" customWidth="1"/>
    <col min="6" max="6" width="63" style="16" bestFit="1" customWidth="1"/>
    <col min="7" max="16384" width="11.44140625" style="16"/>
  </cols>
  <sheetData>
    <row r="1" spans="1:6" ht="18" x14ac:dyDescent="0.35">
      <c r="A1" s="50" t="s">
        <v>142</v>
      </c>
    </row>
    <row r="2" spans="1:6" x14ac:dyDescent="0.3">
      <c r="A2" s="118" t="str">
        <f>CONCATENATE("zum Förderantrag von ",allg.!E14)</f>
        <v xml:space="preserve">zum Förderantrag von </v>
      </c>
      <c r="F2" s="191">
        <f>allg.!AF9</f>
        <v>0</v>
      </c>
    </row>
    <row r="3" spans="1:6" s="172" customFormat="1" ht="30.75" customHeight="1" x14ac:dyDescent="0.3">
      <c r="A3" s="166" t="s">
        <v>94</v>
      </c>
      <c r="B3" s="167" t="s">
        <v>95</v>
      </c>
      <c r="C3" s="166" t="s">
        <v>143</v>
      </c>
      <c r="D3" s="170">
        <v>2021</v>
      </c>
      <c r="E3" s="176">
        <v>2022</v>
      </c>
      <c r="F3" s="166" t="s">
        <v>144</v>
      </c>
    </row>
    <row r="4" spans="1:6" ht="45" customHeight="1" x14ac:dyDescent="0.3">
      <c r="A4" s="47"/>
      <c r="B4" s="177" t="str">
        <f>IFERROR(VLOOKUP(A4,Finanzplan!$B$12:$C$12,2,FALSE),"")</f>
        <v/>
      </c>
      <c r="C4" s="97"/>
      <c r="D4" s="185"/>
      <c r="E4" s="186"/>
      <c r="F4" s="97"/>
    </row>
    <row r="5" spans="1:6" ht="45" customHeight="1" x14ac:dyDescent="0.3">
      <c r="A5" s="48"/>
      <c r="B5" s="178" t="str">
        <f>IFERROR(VLOOKUP(A5,Finanzplan!$B$12:$C$12,2,FALSE),"")</f>
        <v/>
      </c>
      <c r="C5" s="101"/>
      <c r="D5" s="187"/>
      <c r="E5" s="188"/>
      <c r="F5" s="101"/>
    </row>
    <row r="6" spans="1:6" ht="45" customHeight="1" x14ac:dyDescent="0.3">
      <c r="A6" s="48"/>
      <c r="B6" s="178" t="str">
        <f>IFERROR(VLOOKUP(A6,Finanzplan!$B$12:$C$12,2,FALSE),"")</f>
        <v/>
      </c>
      <c r="C6" s="101"/>
      <c r="D6" s="187"/>
      <c r="E6" s="188"/>
      <c r="F6" s="101"/>
    </row>
    <row r="7" spans="1:6" ht="45" customHeight="1" x14ac:dyDescent="0.3">
      <c r="A7" s="48"/>
      <c r="B7" s="178" t="str">
        <f>IFERROR(VLOOKUP(A7,Finanzplan!$B$12:$C$12,2,FALSE),"")</f>
        <v/>
      </c>
      <c r="C7" s="101"/>
      <c r="D7" s="187"/>
      <c r="E7" s="188"/>
      <c r="F7" s="101"/>
    </row>
    <row r="8" spans="1:6" ht="45" customHeight="1" x14ac:dyDescent="0.3">
      <c r="A8" s="48"/>
      <c r="B8" s="178" t="str">
        <f>IFERROR(VLOOKUP(A8,Finanzplan!$B$12:$C$12,2,FALSE),"")</f>
        <v/>
      </c>
      <c r="C8" s="101"/>
      <c r="D8" s="187"/>
      <c r="E8" s="188"/>
      <c r="F8" s="101"/>
    </row>
    <row r="9" spans="1:6" ht="45" customHeight="1" x14ac:dyDescent="0.3">
      <c r="A9" s="48"/>
      <c r="B9" s="178" t="str">
        <f>IFERROR(VLOOKUP(A9,Finanzplan!$B$12:$C$12,2,FALSE),"")</f>
        <v/>
      </c>
      <c r="C9" s="101"/>
      <c r="D9" s="187"/>
      <c r="E9" s="188"/>
      <c r="F9" s="101"/>
    </row>
    <row r="10" spans="1:6" ht="45" customHeight="1" x14ac:dyDescent="0.3">
      <c r="A10" s="48"/>
      <c r="B10" s="178" t="str">
        <f>IFERROR(VLOOKUP(A10,Finanzplan!$B$12:$C$12,2,FALSE),"")</f>
        <v/>
      </c>
      <c r="C10" s="101"/>
      <c r="D10" s="187"/>
      <c r="E10" s="188"/>
      <c r="F10" s="101"/>
    </row>
    <row r="11" spans="1:6" ht="45" customHeight="1" x14ac:dyDescent="0.3">
      <c r="A11" s="48"/>
      <c r="B11" s="178" t="str">
        <f>IFERROR(VLOOKUP(A11,Finanzplan!$B$12:$C$12,2,FALSE),"")</f>
        <v/>
      </c>
      <c r="C11" s="101"/>
      <c r="D11" s="187"/>
      <c r="E11" s="188"/>
      <c r="F11" s="101"/>
    </row>
    <row r="12" spans="1:6" ht="45" customHeight="1" x14ac:dyDescent="0.3">
      <c r="A12" s="48"/>
      <c r="B12" s="178" t="str">
        <f>IFERROR(VLOOKUP(A12,Finanzplan!$B$12:$C$12,2,FALSE),"")</f>
        <v/>
      </c>
      <c r="C12" s="101"/>
      <c r="D12" s="187"/>
      <c r="E12" s="188"/>
      <c r="F12" s="101"/>
    </row>
    <row r="13" spans="1:6" ht="45" customHeight="1" x14ac:dyDescent="0.3">
      <c r="A13" s="48"/>
      <c r="B13" s="178" t="str">
        <f>IFERROR(VLOOKUP(A13,Finanzplan!$B$12:$C$12,2,FALSE),"")</f>
        <v/>
      </c>
      <c r="C13" s="101"/>
      <c r="D13" s="187"/>
      <c r="E13" s="188"/>
      <c r="F13" s="101"/>
    </row>
    <row r="14" spans="1:6" ht="45" customHeight="1" x14ac:dyDescent="0.3">
      <c r="A14" s="48"/>
      <c r="B14" s="178" t="str">
        <f>IFERROR(VLOOKUP(A14,Finanzplan!$B$12:$C$12,2,FALSE),"")</f>
        <v/>
      </c>
      <c r="C14" s="101"/>
      <c r="D14" s="187"/>
      <c r="E14" s="188"/>
      <c r="F14" s="101"/>
    </row>
    <row r="15" spans="1:6" ht="45" customHeight="1" x14ac:dyDescent="0.3">
      <c r="A15" s="48"/>
      <c r="B15" s="178" t="str">
        <f>IFERROR(VLOOKUP(A15,Finanzplan!$B$12:$C$12,2,FALSE),"")</f>
        <v/>
      </c>
      <c r="C15" s="101"/>
      <c r="D15" s="187"/>
      <c r="E15" s="188"/>
      <c r="F15" s="101"/>
    </row>
    <row r="16" spans="1:6" ht="45" customHeight="1" x14ac:dyDescent="0.3">
      <c r="A16" s="48"/>
      <c r="B16" s="178" t="str">
        <f>IFERROR(VLOOKUP(A16,Finanzplan!$B$12:$C$12,2,FALSE),"")</f>
        <v/>
      </c>
      <c r="C16" s="101"/>
      <c r="D16" s="187"/>
      <c r="E16" s="188"/>
      <c r="F16" s="101"/>
    </row>
    <row r="17" spans="1:6" ht="45" customHeight="1" x14ac:dyDescent="0.3">
      <c r="A17" s="48"/>
      <c r="B17" s="178" t="str">
        <f>IFERROR(VLOOKUP(A17,Finanzplan!$B$12:$C$12,2,FALSE),"")</f>
        <v/>
      </c>
      <c r="C17" s="101"/>
      <c r="D17" s="187"/>
      <c r="E17" s="188"/>
      <c r="F17" s="101"/>
    </row>
    <row r="18" spans="1:6" ht="45" customHeight="1" x14ac:dyDescent="0.3">
      <c r="A18" s="48"/>
      <c r="B18" s="178" t="str">
        <f>IFERROR(VLOOKUP(A18,Finanzplan!$B$12:$C$12,2,FALSE),"")</f>
        <v/>
      </c>
      <c r="C18" s="101"/>
      <c r="D18" s="187"/>
      <c r="E18" s="188"/>
      <c r="F18" s="101"/>
    </row>
    <row r="19" spans="1:6" ht="45" customHeight="1" x14ac:dyDescent="0.3">
      <c r="A19" s="48"/>
      <c r="B19" s="178" t="str">
        <f>IFERROR(VLOOKUP(A19,Finanzplan!$B$12:$C$12,2,FALSE),"")</f>
        <v/>
      </c>
      <c r="C19" s="101"/>
      <c r="D19" s="187"/>
      <c r="E19" s="188"/>
      <c r="F19" s="101"/>
    </row>
    <row r="20" spans="1:6" ht="45" customHeight="1" x14ac:dyDescent="0.3">
      <c r="A20" s="48"/>
      <c r="B20" s="178" t="str">
        <f>IFERROR(VLOOKUP(A20,Finanzplan!$B$12:$C$12,2,FALSE),"")</f>
        <v/>
      </c>
      <c r="C20" s="101"/>
      <c r="D20" s="187"/>
      <c r="E20" s="188"/>
      <c r="F20" s="101"/>
    </row>
    <row r="21" spans="1:6" ht="45" customHeight="1" x14ac:dyDescent="0.3">
      <c r="A21" s="48"/>
      <c r="B21" s="178" t="str">
        <f>IFERROR(VLOOKUP(A21,Finanzplan!$B$12:$C$12,2,FALSE),"")</f>
        <v/>
      </c>
      <c r="C21" s="101"/>
      <c r="D21" s="187"/>
      <c r="E21" s="188"/>
      <c r="F21" s="101"/>
    </row>
    <row r="22" spans="1:6" ht="45" customHeight="1" x14ac:dyDescent="0.3">
      <c r="A22" s="48"/>
      <c r="B22" s="178" t="str">
        <f>IFERROR(VLOOKUP(A22,Finanzplan!$B$12:$C$12,2,FALSE),"")</f>
        <v/>
      </c>
      <c r="C22" s="101"/>
      <c r="D22" s="187"/>
      <c r="E22" s="188"/>
      <c r="F22" s="101"/>
    </row>
    <row r="23" spans="1:6" ht="45" customHeight="1" x14ac:dyDescent="0.3">
      <c r="A23" s="48"/>
      <c r="B23" s="178" t="str">
        <f>IFERROR(VLOOKUP(A23,Finanzplan!$B$12:$C$12,2,FALSE),"")</f>
        <v/>
      </c>
      <c r="C23" s="101"/>
      <c r="D23" s="187"/>
      <c r="E23" s="188"/>
      <c r="F23" s="101"/>
    </row>
    <row r="24" spans="1:6" ht="45" customHeight="1" x14ac:dyDescent="0.3">
      <c r="A24" s="48"/>
      <c r="B24" s="178" t="str">
        <f>IFERROR(VLOOKUP(A24,Finanzplan!$B$12:$C$12,2,FALSE),"")</f>
        <v/>
      </c>
      <c r="C24" s="101"/>
      <c r="D24" s="187"/>
      <c r="E24" s="188"/>
      <c r="F24" s="101"/>
    </row>
    <row r="25" spans="1:6" ht="45" customHeight="1" x14ac:dyDescent="0.3">
      <c r="A25" s="48"/>
      <c r="B25" s="178" t="str">
        <f>IFERROR(VLOOKUP(A25,Finanzplan!$B$12:$C$12,2,FALSE),"")</f>
        <v/>
      </c>
      <c r="C25" s="101"/>
      <c r="D25" s="187"/>
      <c r="E25" s="188"/>
      <c r="F25" s="101"/>
    </row>
    <row r="26" spans="1:6" ht="45" customHeight="1" x14ac:dyDescent="0.3">
      <c r="A26" s="48"/>
      <c r="B26" s="178" t="str">
        <f>IFERROR(VLOOKUP(A26,Finanzplan!$B$12:$C$12,2,FALSE),"")</f>
        <v/>
      </c>
      <c r="C26" s="101"/>
      <c r="D26" s="187"/>
      <c r="E26" s="188"/>
      <c r="F26" s="101"/>
    </row>
    <row r="27" spans="1:6" ht="45" customHeight="1" x14ac:dyDescent="0.3">
      <c r="A27" s="48"/>
      <c r="B27" s="178" t="str">
        <f>IFERROR(VLOOKUP(A27,Finanzplan!$B$12:$C$12,2,FALSE),"")</f>
        <v/>
      </c>
      <c r="C27" s="101"/>
      <c r="D27" s="187"/>
      <c r="E27" s="188"/>
      <c r="F27" s="101"/>
    </row>
    <row r="28" spans="1:6" ht="45" customHeight="1" x14ac:dyDescent="0.3">
      <c r="A28" s="48"/>
      <c r="B28" s="178" t="str">
        <f>IFERROR(VLOOKUP(A28,Finanzplan!$B$12:$C$12,2,FALSE),"")</f>
        <v/>
      </c>
      <c r="C28" s="101"/>
      <c r="D28" s="187"/>
      <c r="E28" s="188"/>
      <c r="F28" s="101"/>
    </row>
    <row r="29" spans="1:6" ht="45" customHeight="1" x14ac:dyDescent="0.3">
      <c r="A29" s="48"/>
      <c r="B29" s="178" t="str">
        <f>IFERROR(VLOOKUP(A29,Finanzplan!$B$12:$C$12,2,FALSE),"")</f>
        <v/>
      </c>
      <c r="C29" s="101"/>
      <c r="D29" s="187"/>
      <c r="E29" s="188"/>
      <c r="F29" s="101"/>
    </row>
    <row r="30" spans="1:6" ht="45" customHeight="1" x14ac:dyDescent="0.3">
      <c r="A30" s="48"/>
      <c r="B30" s="178" t="str">
        <f>IFERROR(VLOOKUP(A30,Finanzplan!$B$12:$C$12,2,FALSE),"")</f>
        <v/>
      </c>
      <c r="C30" s="101"/>
      <c r="D30" s="187"/>
      <c r="E30" s="188"/>
      <c r="F30" s="101"/>
    </row>
    <row r="31" spans="1:6" ht="45" customHeight="1" x14ac:dyDescent="0.3">
      <c r="A31" s="48"/>
      <c r="B31" s="178" t="str">
        <f>IFERROR(VLOOKUP(A31,Finanzplan!$B$12:$C$12,2,FALSE),"")</f>
        <v/>
      </c>
      <c r="C31" s="101"/>
      <c r="D31" s="187"/>
      <c r="E31" s="188"/>
      <c r="F31" s="101"/>
    </row>
    <row r="32" spans="1:6" ht="45" customHeight="1" x14ac:dyDescent="0.3">
      <c r="A32" s="48"/>
      <c r="B32" s="178" t="str">
        <f>IFERROR(VLOOKUP(A32,Finanzplan!$B$12:$C$12,2,FALSE),"")</f>
        <v/>
      </c>
      <c r="C32" s="101"/>
      <c r="D32" s="187"/>
      <c r="E32" s="188"/>
      <c r="F32" s="101"/>
    </row>
    <row r="33" spans="1:6" ht="45" customHeight="1" x14ac:dyDescent="0.3">
      <c r="A33" s="48"/>
      <c r="B33" s="178" t="str">
        <f>IFERROR(VLOOKUP(A33,Finanzplan!$B$12:$C$12,2,FALSE),"")</f>
        <v/>
      </c>
      <c r="C33" s="101"/>
      <c r="D33" s="187"/>
      <c r="E33" s="188"/>
      <c r="F33" s="101"/>
    </row>
    <row r="34" spans="1:6" ht="45" customHeight="1" x14ac:dyDescent="0.3">
      <c r="A34" s="49"/>
      <c r="B34" s="179" t="str">
        <f>IFERROR(VLOOKUP(A34,Finanzplan!$B$12:$C$12,2,FALSE),"")</f>
        <v/>
      </c>
      <c r="C34" s="108"/>
      <c r="D34" s="189"/>
      <c r="E34" s="190"/>
      <c r="F34" s="108"/>
    </row>
    <row r="35" spans="1:6" x14ac:dyDescent="0.3">
      <c r="D35" s="57">
        <f>SUM(D4:D34)</f>
        <v>0</v>
      </c>
      <c r="E35" s="57">
        <f>SUM(E4:E34)</f>
        <v>0</v>
      </c>
    </row>
  </sheetData>
  <sheetProtection selectLockedCells="1"/>
  <pageMargins left="0.70866141732283472" right="0.70866141732283472" top="0.78740157480314965" bottom="0.78740157480314965" header="0.31496062992125984" footer="0.31496062992125984"/>
  <pageSetup paperSize="9" scale="64" fitToHeight="0" orientation="landscape" r:id="rId1"/>
  <headerFooter>
    <oddHeader>&amp;R&amp;G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Finanzplan!$B$12:$B$12</xm:f>
          </x14:formula1>
          <xm:sqref>A4:A34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2"/>
  <sheetViews>
    <sheetView topLeftCell="Q1" workbookViewId="0">
      <pane ySplit="1" topLeftCell="A2" activePane="bottomLeft" state="frozen"/>
      <selection activeCell="Q1" sqref="Q1"/>
      <selection pane="bottomLeft" activeCell="AD29" sqref="AD29"/>
    </sheetView>
  </sheetViews>
  <sheetFormatPr baseColWidth="10" defaultColWidth="11.44140625" defaultRowHeight="14.4" x14ac:dyDescent="0.3"/>
  <cols>
    <col min="1" max="2" width="5.6640625" style="6" hidden="1" customWidth="1"/>
    <col min="3" max="3" width="8.44140625" style="6" hidden="1" customWidth="1"/>
    <col min="4" max="4" width="15.109375" hidden="1" customWidth="1"/>
    <col min="5" max="6" width="5.6640625" style="6" hidden="1" customWidth="1"/>
    <col min="7" max="7" width="8.44140625" style="6" hidden="1" customWidth="1"/>
    <col min="8" max="8" width="0" hidden="1" customWidth="1"/>
    <col min="9" max="10" width="5.6640625" style="6" hidden="1" customWidth="1"/>
    <col min="11" max="11" width="8.44140625" style="6" hidden="1" customWidth="1"/>
    <col min="12" max="12" width="0" hidden="1" customWidth="1"/>
    <col min="13" max="14" width="5.6640625" style="6" hidden="1" customWidth="1"/>
    <col min="15" max="15" width="8.44140625" style="6" hidden="1" customWidth="1"/>
    <col min="16" max="16" width="0" hidden="1" customWidth="1"/>
    <col min="17" max="18" width="5.6640625" style="6" hidden="1" customWidth="1"/>
    <col min="19" max="19" width="8.44140625" style="6" hidden="1" customWidth="1"/>
    <col min="20" max="20" width="0" hidden="1" customWidth="1"/>
    <col min="22" max="23" width="5.6640625" style="6" customWidth="1"/>
    <col min="25" max="26" width="5.6640625" customWidth="1"/>
  </cols>
  <sheetData>
    <row r="1" spans="1:26" ht="57.6" x14ac:dyDescent="0.3">
      <c r="A1" s="1" t="s">
        <v>63</v>
      </c>
      <c r="B1" s="2" t="s">
        <v>126</v>
      </c>
      <c r="C1" s="2" t="s">
        <v>145</v>
      </c>
      <c r="D1" s="3" t="s">
        <v>146</v>
      </c>
      <c r="E1" s="1" t="s">
        <v>63</v>
      </c>
      <c r="F1" s="2" t="s">
        <v>126</v>
      </c>
      <c r="G1" s="2" t="s">
        <v>145</v>
      </c>
      <c r="H1" s="4" t="s">
        <v>147</v>
      </c>
      <c r="I1" s="1" t="s">
        <v>63</v>
      </c>
      <c r="J1" s="2" t="s">
        <v>126</v>
      </c>
      <c r="K1" s="2" t="s">
        <v>145</v>
      </c>
      <c r="L1" s="3" t="s">
        <v>148</v>
      </c>
      <c r="M1" s="1" t="s">
        <v>63</v>
      </c>
      <c r="N1" s="2" t="s">
        <v>126</v>
      </c>
      <c r="O1" s="2" t="s">
        <v>145</v>
      </c>
      <c r="P1" s="4" t="s">
        <v>149</v>
      </c>
      <c r="Q1" s="38" t="s">
        <v>63</v>
      </c>
      <c r="R1" s="39" t="s">
        <v>126</v>
      </c>
      <c r="S1" s="39" t="s">
        <v>145</v>
      </c>
      <c r="T1" s="40" t="s">
        <v>150</v>
      </c>
      <c r="V1" s="38" t="s">
        <v>63</v>
      </c>
      <c r="W1" s="39" t="s">
        <v>126</v>
      </c>
    </row>
    <row r="2" spans="1:26" x14ac:dyDescent="0.3">
      <c r="A2" s="5">
        <v>1</v>
      </c>
      <c r="B2" s="6">
        <v>2</v>
      </c>
      <c r="C2" s="6" t="str">
        <f>CONCATENATE(A2," / ",B2)</f>
        <v>1 / 2</v>
      </c>
      <c r="D2" s="7">
        <v>1657.41</v>
      </c>
      <c r="E2" s="5">
        <v>1</v>
      </c>
      <c r="F2" s="6">
        <v>2</v>
      </c>
      <c r="G2" s="6" t="str">
        <f>CONCATENATE(E2," / ",F2)</f>
        <v>1 / 2</v>
      </c>
      <c r="H2" s="8">
        <v>1754.16</v>
      </c>
      <c r="I2" s="5">
        <v>1</v>
      </c>
      <c r="J2" s="6">
        <v>2</v>
      </c>
      <c r="K2" s="6" t="str">
        <f>CONCATENATE(I2," / ",J2)</f>
        <v>1 / 2</v>
      </c>
      <c r="L2" s="7">
        <v>1796.26</v>
      </c>
      <c r="M2" s="5">
        <v>1</v>
      </c>
      <c r="N2" s="6">
        <v>2</v>
      </c>
      <c r="O2" s="6" t="s">
        <v>151</v>
      </c>
      <c r="P2" s="8">
        <v>1839.36</v>
      </c>
      <c r="Q2" s="41">
        <v>1</v>
      </c>
      <c r="R2" s="42">
        <v>2</v>
      </c>
      <c r="S2" s="42" t="s">
        <v>151</v>
      </c>
      <c r="T2" s="17"/>
      <c r="V2" s="41">
        <v>2</v>
      </c>
      <c r="W2" s="42">
        <v>2</v>
      </c>
      <c r="Y2" s="180" t="s">
        <v>152</v>
      </c>
      <c r="Z2" s="180">
        <v>1</v>
      </c>
    </row>
    <row r="3" spans="1:26" x14ac:dyDescent="0.3">
      <c r="A3" s="5">
        <v>1</v>
      </c>
      <c r="B3" s="6">
        <v>3</v>
      </c>
      <c r="C3" s="6" t="str">
        <f t="shared" ref="C3:C72" si="0">CONCATENATE(A3," / ",B3)</f>
        <v>1 / 3</v>
      </c>
      <c r="D3" s="7">
        <v>1687.18</v>
      </c>
      <c r="E3" s="5">
        <v>1</v>
      </c>
      <c r="F3" s="6">
        <v>3</v>
      </c>
      <c r="G3" s="6" t="str">
        <f t="shared" ref="G3:G48" si="1">CONCATENATE(E3," / ",F3)</f>
        <v>1 / 3</v>
      </c>
      <c r="H3" s="8">
        <v>1783.93</v>
      </c>
      <c r="I3" s="5">
        <v>1</v>
      </c>
      <c r="J3" s="6">
        <v>3</v>
      </c>
      <c r="K3" s="6" t="str">
        <f t="shared" ref="K3:K48" si="2">CONCATENATE(I3," / ",J3)</f>
        <v>1 / 3</v>
      </c>
      <c r="L3" s="7">
        <v>1826.74</v>
      </c>
      <c r="M3" s="5">
        <v>1</v>
      </c>
      <c r="N3" s="6">
        <v>3</v>
      </c>
      <c r="O3" s="6" t="s">
        <v>153</v>
      </c>
      <c r="P3" s="8">
        <v>1870.58</v>
      </c>
      <c r="Q3" s="41">
        <v>1</v>
      </c>
      <c r="R3" s="42">
        <v>3</v>
      </c>
      <c r="S3" s="42" t="s">
        <v>153</v>
      </c>
      <c r="T3" s="17"/>
      <c r="V3" s="41">
        <v>2</v>
      </c>
      <c r="W3" s="42">
        <v>3</v>
      </c>
      <c r="Y3" s="180" t="s">
        <v>154</v>
      </c>
      <c r="Z3" s="180">
        <v>2</v>
      </c>
    </row>
    <row r="4" spans="1:26" x14ac:dyDescent="0.3">
      <c r="A4" s="5">
        <v>1</v>
      </c>
      <c r="B4" s="6">
        <v>4</v>
      </c>
      <c r="C4" s="6" t="str">
        <f t="shared" si="0"/>
        <v>1 / 4</v>
      </c>
      <c r="D4" s="7">
        <v>1724.4</v>
      </c>
      <c r="E4" s="5">
        <v>1</v>
      </c>
      <c r="F4" s="6">
        <v>4</v>
      </c>
      <c r="G4" s="6" t="str">
        <f t="shared" si="1"/>
        <v>1 / 4</v>
      </c>
      <c r="H4" s="8">
        <v>1821.15</v>
      </c>
      <c r="I4" s="5">
        <v>1</v>
      </c>
      <c r="J4" s="6">
        <v>4</v>
      </c>
      <c r="K4" s="6" t="str">
        <f t="shared" si="2"/>
        <v>1 / 4</v>
      </c>
      <c r="L4" s="7">
        <v>1864.86</v>
      </c>
      <c r="M4" s="5">
        <v>1</v>
      </c>
      <c r="N4" s="6">
        <v>4</v>
      </c>
      <c r="O4" s="6" t="s">
        <v>155</v>
      </c>
      <c r="P4" s="8">
        <v>1909.61</v>
      </c>
      <c r="Q4" s="41">
        <v>1</v>
      </c>
      <c r="R4" s="42">
        <v>4</v>
      </c>
      <c r="S4" s="42" t="s">
        <v>155</v>
      </c>
      <c r="T4" s="17"/>
      <c r="V4" s="41">
        <v>2</v>
      </c>
      <c r="W4" s="42">
        <v>4</v>
      </c>
      <c r="Y4" s="180" t="s">
        <v>156</v>
      </c>
      <c r="Z4" s="180">
        <v>3</v>
      </c>
    </row>
    <row r="5" spans="1:26" x14ac:dyDescent="0.3">
      <c r="A5" s="5">
        <v>1</v>
      </c>
      <c r="B5" s="6">
        <v>5</v>
      </c>
      <c r="C5" s="6" t="str">
        <f t="shared" si="0"/>
        <v>1 / 5</v>
      </c>
      <c r="D5" s="7">
        <v>1759.11</v>
      </c>
      <c r="E5" s="5">
        <v>1</v>
      </c>
      <c r="F5" s="6">
        <v>5</v>
      </c>
      <c r="G5" s="6" t="str">
        <f t="shared" si="1"/>
        <v>1 / 5</v>
      </c>
      <c r="H5" s="8">
        <v>1855.86</v>
      </c>
      <c r="I5" s="5">
        <v>1</v>
      </c>
      <c r="J5" s="6">
        <v>5</v>
      </c>
      <c r="K5" s="6" t="str">
        <f t="shared" si="2"/>
        <v>1 / 5</v>
      </c>
      <c r="L5" s="7">
        <v>1900.4</v>
      </c>
      <c r="M5" s="5">
        <v>1</v>
      </c>
      <c r="N5" s="6">
        <v>5</v>
      </c>
      <c r="O5" s="6" t="s">
        <v>157</v>
      </c>
      <c r="P5" s="8">
        <v>1946.01</v>
      </c>
      <c r="Q5" s="41">
        <v>1</v>
      </c>
      <c r="R5" s="42">
        <v>5</v>
      </c>
      <c r="S5" s="42" t="s">
        <v>157</v>
      </c>
      <c r="T5" s="17"/>
      <c r="V5" s="41">
        <v>2</v>
      </c>
      <c r="W5" s="42">
        <v>5</v>
      </c>
      <c r="Y5" s="180" t="s">
        <v>158</v>
      </c>
      <c r="Z5" s="180">
        <v>4</v>
      </c>
    </row>
    <row r="6" spans="1:26" x14ac:dyDescent="0.3">
      <c r="A6" s="5">
        <v>1</v>
      </c>
      <c r="B6" s="6">
        <v>6</v>
      </c>
      <c r="C6" s="6" t="str">
        <f t="shared" si="0"/>
        <v>1 / 6</v>
      </c>
      <c r="D6" s="7">
        <v>1848.44</v>
      </c>
      <c r="E6" s="5">
        <v>1</v>
      </c>
      <c r="F6" s="6">
        <v>6</v>
      </c>
      <c r="G6" s="6" t="str">
        <f t="shared" si="1"/>
        <v>1 / 6</v>
      </c>
      <c r="H6" s="8">
        <v>1945.19</v>
      </c>
      <c r="I6" s="5">
        <v>1</v>
      </c>
      <c r="J6" s="6">
        <v>6</v>
      </c>
      <c r="K6" s="6" t="str">
        <f t="shared" si="2"/>
        <v>1 / 6</v>
      </c>
      <c r="L6" s="7">
        <v>1991.87</v>
      </c>
      <c r="M6" s="5">
        <v>1</v>
      </c>
      <c r="N6" s="6">
        <v>6</v>
      </c>
      <c r="O6" s="6" t="s">
        <v>159</v>
      </c>
      <c r="P6" s="8">
        <v>2039.68</v>
      </c>
      <c r="Q6" s="41">
        <v>1</v>
      </c>
      <c r="R6" s="42">
        <v>6</v>
      </c>
      <c r="S6" s="42" t="s">
        <v>159</v>
      </c>
      <c r="T6" s="17"/>
      <c r="V6" s="41">
        <v>2</v>
      </c>
      <c r="W6" s="42">
        <v>6</v>
      </c>
      <c r="Y6" s="180" t="s">
        <v>160</v>
      </c>
      <c r="Z6" s="180">
        <v>5</v>
      </c>
    </row>
    <row r="7" spans="1:26" x14ac:dyDescent="0.3">
      <c r="A7" s="5">
        <v>2</v>
      </c>
      <c r="B7" s="6">
        <v>1</v>
      </c>
      <c r="C7" s="6" t="str">
        <f t="shared" si="0"/>
        <v>2 / 1</v>
      </c>
      <c r="D7" s="7">
        <v>1859.59</v>
      </c>
      <c r="E7" s="5">
        <v>2</v>
      </c>
      <c r="F7" s="6">
        <v>1</v>
      </c>
      <c r="G7" s="6" t="str">
        <f t="shared" si="1"/>
        <v>2 / 1</v>
      </c>
      <c r="H7" s="8">
        <v>1956.34</v>
      </c>
      <c r="I7" s="5">
        <v>2</v>
      </c>
      <c r="J7" s="6">
        <v>1</v>
      </c>
      <c r="K7" s="6" t="str">
        <f t="shared" si="2"/>
        <v>2 / 1</v>
      </c>
      <c r="L7" s="7">
        <v>2003.3</v>
      </c>
      <c r="M7" s="5">
        <v>2</v>
      </c>
      <c r="N7" s="6">
        <v>1</v>
      </c>
      <c r="O7" s="6" t="s">
        <v>161</v>
      </c>
      <c r="P7" s="8">
        <v>2051.37</v>
      </c>
      <c r="Q7" s="41">
        <v>2</v>
      </c>
      <c r="R7" s="42">
        <v>1</v>
      </c>
      <c r="S7" s="42" t="s">
        <v>161</v>
      </c>
      <c r="T7" s="17"/>
      <c r="V7" s="41">
        <v>3</v>
      </c>
      <c r="W7" s="42">
        <v>1</v>
      </c>
      <c r="Y7" s="180" t="s">
        <v>162</v>
      </c>
      <c r="Z7" s="180">
        <v>6</v>
      </c>
    </row>
    <row r="8" spans="1:26" x14ac:dyDescent="0.3">
      <c r="A8" s="5">
        <v>2</v>
      </c>
      <c r="B8" s="6">
        <v>2</v>
      </c>
      <c r="C8" s="6" t="str">
        <f t="shared" si="0"/>
        <v>2 / 2</v>
      </c>
      <c r="D8" s="7">
        <v>2059.33</v>
      </c>
      <c r="E8" s="5">
        <v>2</v>
      </c>
      <c r="F8" s="6">
        <v>2</v>
      </c>
      <c r="G8" s="6" t="str">
        <f t="shared" si="1"/>
        <v>2 / 2</v>
      </c>
      <c r="H8" s="8">
        <v>2156.08</v>
      </c>
      <c r="I8" s="5">
        <v>2</v>
      </c>
      <c r="J8" s="6">
        <v>2</v>
      </c>
      <c r="K8" s="6" t="str">
        <f t="shared" si="2"/>
        <v>2 / 2</v>
      </c>
      <c r="L8" s="7">
        <v>2207.83</v>
      </c>
      <c r="M8" s="5">
        <v>2</v>
      </c>
      <c r="N8" s="6">
        <v>2</v>
      </c>
      <c r="O8" s="6" t="s">
        <v>163</v>
      </c>
      <c r="P8" s="8">
        <v>2260.8200000000002</v>
      </c>
      <c r="Q8" s="41">
        <v>2</v>
      </c>
      <c r="R8" s="42">
        <v>2</v>
      </c>
      <c r="S8" s="42" t="s">
        <v>163</v>
      </c>
      <c r="T8" s="17"/>
      <c r="V8" s="41">
        <v>3</v>
      </c>
      <c r="W8" s="42">
        <v>2</v>
      </c>
      <c r="Y8" s="180" t="s">
        <v>164</v>
      </c>
      <c r="Z8" s="180"/>
    </row>
    <row r="9" spans="1:26" x14ac:dyDescent="0.3">
      <c r="A9" s="5">
        <v>2</v>
      </c>
      <c r="B9" s="6">
        <v>3</v>
      </c>
      <c r="C9" s="6" t="str">
        <f t="shared" si="0"/>
        <v>2 / 3</v>
      </c>
      <c r="D9" s="7">
        <v>2121.37</v>
      </c>
      <c r="E9" s="5">
        <v>2</v>
      </c>
      <c r="F9" s="6">
        <v>3</v>
      </c>
      <c r="G9" s="6" t="str">
        <f t="shared" si="1"/>
        <v>2 / 3</v>
      </c>
      <c r="H9" s="8">
        <v>2218.12</v>
      </c>
      <c r="I9" s="5">
        <v>2</v>
      </c>
      <c r="J9" s="6">
        <v>3</v>
      </c>
      <c r="K9" s="6" t="str">
        <f t="shared" si="2"/>
        <v>2 / 3</v>
      </c>
      <c r="L9" s="7">
        <v>2271.35</v>
      </c>
      <c r="M9" s="5">
        <v>2</v>
      </c>
      <c r="N9" s="6">
        <v>3</v>
      </c>
      <c r="O9" s="6" t="s">
        <v>165</v>
      </c>
      <c r="P9" s="8">
        <v>2325.87</v>
      </c>
      <c r="Q9" s="41">
        <v>2</v>
      </c>
      <c r="R9" s="42">
        <v>3</v>
      </c>
      <c r="S9" s="42" t="s">
        <v>165</v>
      </c>
      <c r="T9" s="17"/>
      <c r="V9" s="41">
        <v>3</v>
      </c>
      <c r="W9" s="42">
        <v>3</v>
      </c>
      <c r="Y9" s="180" t="s">
        <v>166</v>
      </c>
      <c r="Z9" s="180"/>
    </row>
    <row r="10" spans="1:26" x14ac:dyDescent="0.3">
      <c r="A10" s="5">
        <v>2</v>
      </c>
      <c r="B10" s="6">
        <v>4</v>
      </c>
      <c r="C10" s="6" t="str">
        <f t="shared" si="0"/>
        <v>2 / 4</v>
      </c>
      <c r="D10" s="7">
        <v>2183.41</v>
      </c>
      <c r="E10" s="5">
        <v>2</v>
      </c>
      <c r="F10" s="6">
        <v>4</v>
      </c>
      <c r="G10" s="6" t="str">
        <f t="shared" si="1"/>
        <v>2 / 4</v>
      </c>
      <c r="H10" s="8">
        <v>2280.16</v>
      </c>
      <c r="I10" s="5">
        <v>2</v>
      </c>
      <c r="J10" s="6">
        <v>4</v>
      </c>
      <c r="K10" s="6" t="str">
        <f t="shared" si="2"/>
        <v>2 / 4</v>
      </c>
      <c r="L10" s="7">
        <v>2334.88</v>
      </c>
      <c r="M10" s="5">
        <v>2</v>
      </c>
      <c r="N10" s="6">
        <v>4</v>
      </c>
      <c r="O10" s="6" t="s">
        <v>167</v>
      </c>
      <c r="P10" s="8">
        <v>2390.92</v>
      </c>
      <c r="Q10" s="41">
        <v>2</v>
      </c>
      <c r="R10" s="42">
        <v>4</v>
      </c>
      <c r="S10" s="42" t="s">
        <v>167</v>
      </c>
      <c r="T10" s="17"/>
      <c r="V10" s="41">
        <v>3</v>
      </c>
      <c r="W10" s="42">
        <v>4</v>
      </c>
      <c r="Y10" s="180" t="s">
        <v>168</v>
      </c>
      <c r="Z10" s="180"/>
    </row>
    <row r="11" spans="1:26" x14ac:dyDescent="0.3">
      <c r="A11" s="5">
        <v>2</v>
      </c>
      <c r="B11" s="6">
        <v>5</v>
      </c>
      <c r="C11" s="6" t="str">
        <f t="shared" si="0"/>
        <v>2 / 5</v>
      </c>
      <c r="D11" s="7">
        <v>2319.83</v>
      </c>
      <c r="E11" s="5">
        <v>2</v>
      </c>
      <c r="F11" s="6">
        <v>5</v>
      </c>
      <c r="G11" s="6" t="str">
        <f t="shared" si="1"/>
        <v>2 / 5</v>
      </c>
      <c r="H11" s="8">
        <v>2416.58</v>
      </c>
      <c r="I11" s="5">
        <v>2</v>
      </c>
      <c r="J11" s="6">
        <v>5</v>
      </c>
      <c r="K11" s="6" t="str">
        <f t="shared" si="2"/>
        <v>2 / 5</v>
      </c>
      <c r="L11" s="7">
        <v>2474.58</v>
      </c>
      <c r="M11" s="5">
        <v>2</v>
      </c>
      <c r="N11" s="6">
        <v>5</v>
      </c>
      <c r="O11" s="6" t="s">
        <v>169</v>
      </c>
      <c r="P11" s="8">
        <v>2533.9699999999998</v>
      </c>
      <c r="Q11" s="41">
        <v>2</v>
      </c>
      <c r="R11" s="42">
        <v>5</v>
      </c>
      <c r="S11" s="42" t="s">
        <v>169</v>
      </c>
      <c r="T11" s="17"/>
      <c r="V11" s="41">
        <v>3</v>
      </c>
      <c r="W11" s="42">
        <v>5</v>
      </c>
      <c r="Y11" s="180" t="s">
        <v>170</v>
      </c>
      <c r="Z11" s="180"/>
    </row>
    <row r="12" spans="1:26" x14ac:dyDescent="0.3">
      <c r="A12" s="5">
        <v>2</v>
      </c>
      <c r="B12" s="6">
        <v>6</v>
      </c>
      <c r="C12" s="6" t="str">
        <f t="shared" si="0"/>
        <v>2 / 6</v>
      </c>
      <c r="D12" s="7">
        <v>2462.5300000000002</v>
      </c>
      <c r="E12" s="5">
        <v>2</v>
      </c>
      <c r="F12" s="6">
        <v>6</v>
      </c>
      <c r="G12" s="6" t="str">
        <f t="shared" si="1"/>
        <v>2 / 6</v>
      </c>
      <c r="H12" s="8">
        <v>2559.2800000000002</v>
      </c>
      <c r="I12" s="5">
        <v>2</v>
      </c>
      <c r="J12" s="6">
        <v>6</v>
      </c>
      <c r="K12" s="6" t="str">
        <f t="shared" si="2"/>
        <v>2 / 6</v>
      </c>
      <c r="L12" s="7">
        <v>2620.6999999999998</v>
      </c>
      <c r="M12" s="5">
        <v>2</v>
      </c>
      <c r="N12" s="6">
        <v>6</v>
      </c>
      <c r="O12" s="6" t="s">
        <v>171</v>
      </c>
      <c r="P12" s="8">
        <v>2683.6</v>
      </c>
      <c r="Q12" s="41">
        <v>2</v>
      </c>
      <c r="R12" s="42">
        <v>6</v>
      </c>
      <c r="S12" s="42" t="s">
        <v>171</v>
      </c>
      <c r="T12" s="17"/>
      <c r="V12" s="41">
        <v>3</v>
      </c>
      <c r="W12" s="42">
        <v>6</v>
      </c>
      <c r="Y12" s="180" t="s">
        <v>172</v>
      </c>
      <c r="Z12" s="180"/>
    </row>
    <row r="13" spans="1:26" x14ac:dyDescent="0.3">
      <c r="A13" s="5">
        <v>3</v>
      </c>
      <c r="B13" s="6">
        <v>1</v>
      </c>
      <c r="C13" s="6" t="str">
        <f t="shared" si="0"/>
        <v>3 / 1</v>
      </c>
      <c r="D13" s="7">
        <v>2015.93</v>
      </c>
      <c r="E13" s="5">
        <v>3</v>
      </c>
      <c r="F13" s="6">
        <v>1</v>
      </c>
      <c r="G13" s="6" t="str">
        <f t="shared" si="1"/>
        <v>3 / 1</v>
      </c>
      <c r="H13" s="8">
        <v>2112.6799999999998</v>
      </c>
      <c r="I13" s="5">
        <v>3</v>
      </c>
      <c r="J13" s="6">
        <v>1</v>
      </c>
      <c r="K13" s="6" t="str">
        <f t="shared" si="2"/>
        <v>3 / 1</v>
      </c>
      <c r="L13" s="7">
        <v>2163.39</v>
      </c>
      <c r="M13" s="5">
        <v>3</v>
      </c>
      <c r="N13" s="6">
        <v>1</v>
      </c>
      <c r="O13" s="6" t="s">
        <v>173</v>
      </c>
      <c r="P13" s="8">
        <v>2215.31</v>
      </c>
      <c r="Q13" s="41">
        <v>3</v>
      </c>
      <c r="R13" s="42">
        <v>1</v>
      </c>
      <c r="S13" s="42" t="s">
        <v>173</v>
      </c>
      <c r="T13" s="17"/>
      <c r="V13" s="41">
        <v>4</v>
      </c>
      <c r="W13" s="42">
        <v>1</v>
      </c>
      <c r="Y13" s="180" t="s">
        <v>174</v>
      </c>
      <c r="Z13" s="180"/>
    </row>
    <row r="14" spans="1:26" x14ac:dyDescent="0.3">
      <c r="A14" s="5">
        <v>3</v>
      </c>
      <c r="B14" s="6">
        <v>2</v>
      </c>
      <c r="C14" s="6" t="str">
        <f t="shared" si="0"/>
        <v>3 / 2</v>
      </c>
      <c r="D14" s="7">
        <v>2233.0100000000002</v>
      </c>
      <c r="E14" s="5">
        <v>3</v>
      </c>
      <c r="F14" s="6">
        <v>2</v>
      </c>
      <c r="G14" s="6" t="str">
        <f t="shared" si="1"/>
        <v>3 / 2</v>
      </c>
      <c r="H14" s="8">
        <v>2329.7600000000002</v>
      </c>
      <c r="I14" s="5">
        <v>3</v>
      </c>
      <c r="J14" s="6">
        <v>2</v>
      </c>
      <c r="K14" s="6" t="str">
        <f t="shared" si="2"/>
        <v>3 / 2</v>
      </c>
      <c r="L14" s="7">
        <v>2385.67</v>
      </c>
      <c r="M14" s="5">
        <v>3</v>
      </c>
      <c r="N14" s="6">
        <v>2</v>
      </c>
      <c r="O14" s="6" t="s">
        <v>175</v>
      </c>
      <c r="P14" s="8">
        <v>2442.92</v>
      </c>
      <c r="Q14" s="41">
        <v>3</v>
      </c>
      <c r="R14" s="42">
        <v>2</v>
      </c>
      <c r="S14" s="42" t="s">
        <v>175</v>
      </c>
      <c r="T14" s="17"/>
      <c r="V14" s="41">
        <v>4</v>
      </c>
      <c r="W14" s="42">
        <v>2</v>
      </c>
    </row>
    <row r="15" spans="1:26" x14ac:dyDescent="0.3">
      <c r="A15" s="5">
        <v>3</v>
      </c>
      <c r="B15" s="6">
        <v>3</v>
      </c>
      <c r="C15" s="6" t="str">
        <f t="shared" si="0"/>
        <v>3 / 3</v>
      </c>
      <c r="D15" s="7">
        <v>2295.0700000000002</v>
      </c>
      <c r="E15" s="5">
        <v>3</v>
      </c>
      <c r="F15" s="6">
        <v>3</v>
      </c>
      <c r="G15" s="6" t="str">
        <f t="shared" si="1"/>
        <v>3 / 3</v>
      </c>
      <c r="H15" s="8">
        <v>2391.8200000000002</v>
      </c>
      <c r="I15" s="5">
        <v>3</v>
      </c>
      <c r="J15" s="6">
        <v>3</v>
      </c>
      <c r="K15" s="6" t="str">
        <f t="shared" si="2"/>
        <v>3 / 3</v>
      </c>
      <c r="L15" s="7">
        <v>2449.2199999999998</v>
      </c>
      <c r="M15" s="5">
        <v>3</v>
      </c>
      <c r="N15" s="6">
        <v>3</v>
      </c>
      <c r="O15" s="6" t="s">
        <v>176</v>
      </c>
      <c r="P15" s="8">
        <v>2508</v>
      </c>
      <c r="Q15" s="41">
        <v>3</v>
      </c>
      <c r="R15" s="42">
        <v>3</v>
      </c>
      <c r="S15" s="42" t="s">
        <v>176</v>
      </c>
      <c r="T15" s="17"/>
      <c r="V15" s="41">
        <v>4</v>
      </c>
      <c r="W15" s="42">
        <v>3</v>
      </c>
    </row>
    <row r="16" spans="1:26" x14ac:dyDescent="0.3">
      <c r="A16" s="5">
        <v>3</v>
      </c>
      <c r="B16" s="6">
        <v>4</v>
      </c>
      <c r="C16" s="6" t="str">
        <f t="shared" si="0"/>
        <v>3 / 4</v>
      </c>
      <c r="D16" s="7">
        <v>2394.3000000000002</v>
      </c>
      <c r="E16" s="5">
        <v>3</v>
      </c>
      <c r="F16" s="6">
        <v>4</v>
      </c>
      <c r="G16" s="6" t="str">
        <f t="shared" si="1"/>
        <v>3 / 4</v>
      </c>
      <c r="H16" s="8">
        <v>2491.0500000000002</v>
      </c>
      <c r="I16" s="5">
        <v>3</v>
      </c>
      <c r="J16" s="6">
        <v>4</v>
      </c>
      <c r="K16" s="6" t="str">
        <f t="shared" si="2"/>
        <v>3 / 4</v>
      </c>
      <c r="L16" s="7">
        <v>2550.83</v>
      </c>
      <c r="M16" s="5">
        <v>3</v>
      </c>
      <c r="N16" s="6">
        <v>4</v>
      </c>
      <c r="O16" s="6" t="s">
        <v>177</v>
      </c>
      <c r="P16" s="8">
        <v>2612.0500000000002</v>
      </c>
      <c r="Q16" s="41">
        <v>3</v>
      </c>
      <c r="R16" s="42">
        <v>4</v>
      </c>
      <c r="S16" s="42" t="s">
        <v>177</v>
      </c>
      <c r="T16" s="17"/>
      <c r="V16" s="41">
        <v>4</v>
      </c>
      <c r="W16" s="42">
        <v>4</v>
      </c>
    </row>
    <row r="17" spans="1:23" x14ac:dyDescent="0.3">
      <c r="A17" s="5">
        <v>3</v>
      </c>
      <c r="B17" s="6">
        <v>5</v>
      </c>
      <c r="C17" s="6" t="str">
        <f t="shared" si="0"/>
        <v>3 / 5</v>
      </c>
      <c r="D17" s="7">
        <v>2468.7399999999998</v>
      </c>
      <c r="E17" s="5">
        <v>3</v>
      </c>
      <c r="F17" s="6">
        <v>5</v>
      </c>
      <c r="G17" s="6" t="str">
        <f t="shared" si="1"/>
        <v>3 / 5</v>
      </c>
      <c r="H17" s="8">
        <v>2565.4899999999998</v>
      </c>
      <c r="I17" s="5">
        <v>3</v>
      </c>
      <c r="J17" s="6">
        <v>5</v>
      </c>
      <c r="K17" s="6" t="str">
        <f t="shared" si="2"/>
        <v>3 / 5</v>
      </c>
      <c r="L17" s="7">
        <v>2627.07</v>
      </c>
      <c r="M17" s="5">
        <v>3</v>
      </c>
      <c r="N17" s="6">
        <v>5</v>
      </c>
      <c r="O17" s="6" t="s">
        <v>178</v>
      </c>
      <c r="P17" s="8">
        <v>2690.12</v>
      </c>
      <c r="Q17" s="41">
        <v>3</v>
      </c>
      <c r="R17" s="42">
        <v>5</v>
      </c>
      <c r="S17" s="42" t="s">
        <v>178</v>
      </c>
      <c r="T17" s="17"/>
      <c r="V17" s="41">
        <v>4</v>
      </c>
      <c r="W17" s="42">
        <v>5</v>
      </c>
    </row>
    <row r="18" spans="1:23" x14ac:dyDescent="0.3">
      <c r="A18" s="5">
        <v>3</v>
      </c>
      <c r="B18" s="6">
        <v>6</v>
      </c>
      <c r="C18" s="6" t="str">
        <f t="shared" si="0"/>
        <v>3 / 6</v>
      </c>
      <c r="D18" s="7">
        <v>2536.96</v>
      </c>
      <c r="E18" s="5">
        <v>3</v>
      </c>
      <c r="F18" s="6">
        <v>6</v>
      </c>
      <c r="G18" s="6" t="str">
        <f t="shared" si="1"/>
        <v>3 / 6</v>
      </c>
      <c r="H18" s="8">
        <v>2633.71</v>
      </c>
      <c r="I18" s="5">
        <v>3</v>
      </c>
      <c r="J18" s="6">
        <v>6</v>
      </c>
      <c r="K18" s="6" t="str">
        <f t="shared" si="2"/>
        <v>3 / 6</v>
      </c>
      <c r="L18" s="7">
        <v>2696.92</v>
      </c>
      <c r="M18" s="5">
        <v>3</v>
      </c>
      <c r="N18" s="6">
        <v>6</v>
      </c>
      <c r="O18" s="6" t="s">
        <v>179</v>
      </c>
      <c r="P18" s="8">
        <v>2761.65</v>
      </c>
      <c r="Q18" s="41">
        <v>3</v>
      </c>
      <c r="R18" s="42">
        <v>6</v>
      </c>
      <c r="S18" s="42" t="s">
        <v>179</v>
      </c>
      <c r="T18" s="17"/>
      <c r="V18" s="41">
        <v>4</v>
      </c>
      <c r="W18" s="42">
        <v>6</v>
      </c>
    </row>
    <row r="19" spans="1:23" x14ac:dyDescent="0.3">
      <c r="A19" s="5">
        <v>4</v>
      </c>
      <c r="B19" s="6">
        <v>1</v>
      </c>
      <c r="C19" s="6" t="str">
        <f t="shared" si="0"/>
        <v>4 / 1</v>
      </c>
      <c r="D19" s="7">
        <v>2049.41</v>
      </c>
      <c r="E19" s="5">
        <v>4</v>
      </c>
      <c r="F19" s="6">
        <v>1</v>
      </c>
      <c r="G19" s="6" t="str">
        <f t="shared" si="1"/>
        <v>4 / 1</v>
      </c>
      <c r="H19" s="8">
        <v>2146.16</v>
      </c>
      <c r="I19" s="5">
        <v>4</v>
      </c>
      <c r="J19" s="6">
        <v>1</v>
      </c>
      <c r="K19" s="6" t="str">
        <f t="shared" si="2"/>
        <v>4 / 1</v>
      </c>
      <c r="L19" s="7">
        <v>2197.66</v>
      </c>
      <c r="M19" s="5">
        <v>4</v>
      </c>
      <c r="N19" s="6">
        <v>1</v>
      </c>
      <c r="O19" s="6" t="s">
        <v>180</v>
      </c>
      <c r="P19" s="8">
        <v>2250.4</v>
      </c>
      <c r="Q19" s="41">
        <v>4</v>
      </c>
      <c r="R19" s="42">
        <v>1</v>
      </c>
      <c r="S19" s="42" t="s">
        <v>180</v>
      </c>
      <c r="T19" s="17"/>
      <c r="V19" s="41">
        <v>7</v>
      </c>
      <c r="W19" s="42">
        <v>1</v>
      </c>
    </row>
    <row r="20" spans="1:23" x14ac:dyDescent="0.3">
      <c r="A20" s="5">
        <v>4</v>
      </c>
      <c r="B20" s="6">
        <v>2</v>
      </c>
      <c r="C20" s="6" t="str">
        <f t="shared" si="0"/>
        <v>4 / 2</v>
      </c>
      <c r="D20" s="7">
        <v>2270.2399999999998</v>
      </c>
      <c r="E20" s="5">
        <v>4</v>
      </c>
      <c r="F20" s="6">
        <v>2</v>
      </c>
      <c r="G20" s="6" t="str">
        <f t="shared" si="1"/>
        <v>4 / 2</v>
      </c>
      <c r="H20" s="8">
        <v>2366.9899999999998</v>
      </c>
      <c r="I20" s="5">
        <v>4</v>
      </c>
      <c r="J20" s="6">
        <v>2</v>
      </c>
      <c r="K20" s="6" t="str">
        <f t="shared" si="2"/>
        <v>4 / 2</v>
      </c>
      <c r="L20" s="7">
        <v>2423.8000000000002</v>
      </c>
      <c r="M20" s="5">
        <v>4</v>
      </c>
      <c r="N20" s="6">
        <v>2</v>
      </c>
      <c r="O20" s="6" t="s">
        <v>181</v>
      </c>
      <c r="P20" s="8">
        <v>2481.9699999999998</v>
      </c>
      <c r="Q20" s="41">
        <v>4</v>
      </c>
      <c r="R20" s="42">
        <v>2</v>
      </c>
      <c r="S20" s="42" t="s">
        <v>181</v>
      </c>
      <c r="T20" s="17"/>
      <c r="V20" s="41">
        <v>7</v>
      </c>
      <c r="W20" s="42">
        <v>2</v>
      </c>
    </row>
    <row r="21" spans="1:23" x14ac:dyDescent="0.3">
      <c r="A21" s="5">
        <v>4</v>
      </c>
      <c r="B21" s="6">
        <v>3</v>
      </c>
      <c r="C21" s="6" t="str">
        <f t="shared" si="0"/>
        <v>4 / 3</v>
      </c>
      <c r="D21" s="7">
        <v>2419.1</v>
      </c>
      <c r="E21" s="5">
        <v>4</v>
      </c>
      <c r="F21" s="6">
        <v>3</v>
      </c>
      <c r="G21" s="6" t="str">
        <f t="shared" si="1"/>
        <v>4 / 3</v>
      </c>
      <c r="H21" s="8">
        <v>2515.85</v>
      </c>
      <c r="I21" s="5">
        <v>4</v>
      </c>
      <c r="J21" s="6">
        <v>3</v>
      </c>
      <c r="K21" s="6" t="str">
        <f t="shared" si="2"/>
        <v>4 / 3</v>
      </c>
      <c r="L21" s="7">
        <v>2576.23</v>
      </c>
      <c r="M21" s="5">
        <v>4</v>
      </c>
      <c r="N21" s="6">
        <v>3</v>
      </c>
      <c r="O21" s="6" t="s">
        <v>182</v>
      </c>
      <c r="P21" s="8">
        <v>2638.07</v>
      </c>
      <c r="Q21" s="41">
        <v>4</v>
      </c>
      <c r="R21" s="42">
        <v>3</v>
      </c>
      <c r="S21" s="42" t="s">
        <v>182</v>
      </c>
      <c r="T21" s="17"/>
      <c r="V21" s="41">
        <v>7</v>
      </c>
      <c r="W21" s="42">
        <v>3</v>
      </c>
    </row>
    <row r="22" spans="1:23" x14ac:dyDescent="0.3">
      <c r="A22" s="5">
        <v>4</v>
      </c>
      <c r="B22" s="6">
        <v>4</v>
      </c>
      <c r="C22" s="6" t="str">
        <f t="shared" si="0"/>
        <v>4 / 4</v>
      </c>
      <c r="D22" s="7">
        <v>2505.9499999999998</v>
      </c>
      <c r="E22" s="5">
        <v>4</v>
      </c>
      <c r="F22" s="6">
        <v>4</v>
      </c>
      <c r="G22" s="6" t="str">
        <f t="shared" si="1"/>
        <v>4 / 4</v>
      </c>
      <c r="H22" s="8">
        <v>2602.6999999999998</v>
      </c>
      <c r="I22" s="5">
        <v>4</v>
      </c>
      <c r="J22" s="6">
        <v>4</v>
      </c>
      <c r="K22" s="6" t="str">
        <f t="shared" si="2"/>
        <v>4 / 4</v>
      </c>
      <c r="L22" s="7">
        <v>2665.17</v>
      </c>
      <c r="M22" s="5">
        <v>4</v>
      </c>
      <c r="N22" s="6">
        <v>4</v>
      </c>
      <c r="O22" s="6" t="s">
        <v>183</v>
      </c>
      <c r="P22" s="8">
        <v>2729.13</v>
      </c>
      <c r="Q22" s="41">
        <v>4</v>
      </c>
      <c r="R22" s="42">
        <v>4</v>
      </c>
      <c r="S22" s="42" t="s">
        <v>183</v>
      </c>
      <c r="T22" s="17"/>
      <c r="V22" s="41">
        <v>7</v>
      </c>
      <c r="W22" s="42">
        <v>4</v>
      </c>
    </row>
    <row r="23" spans="1:23" x14ac:dyDescent="0.3">
      <c r="A23" s="5">
        <v>4</v>
      </c>
      <c r="B23" s="6">
        <v>5</v>
      </c>
      <c r="C23" s="6" t="str">
        <f t="shared" si="0"/>
        <v>4 / 5</v>
      </c>
      <c r="D23" s="7">
        <v>2592.79</v>
      </c>
      <c r="E23" s="5">
        <v>4</v>
      </c>
      <c r="F23" s="6">
        <v>5</v>
      </c>
      <c r="G23" s="6" t="str">
        <f t="shared" si="1"/>
        <v>4 / 5</v>
      </c>
      <c r="H23" s="8">
        <v>2689.54</v>
      </c>
      <c r="I23" s="5">
        <v>4</v>
      </c>
      <c r="J23" s="6">
        <v>5</v>
      </c>
      <c r="K23" s="6" t="str">
        <f t="shared" si="2"/>
        <v>4 / 5</v>
      </c>
      <c r="L23" s="7">
        <v>2754.09</v>
      </c>
      <c r="M23" s="5">
        <v>4</v>
      </c>
      <c r="N23" s="6">
        <v>5</v>
      </c>
      <c r="O23" s="6" t="s">
        <v>184</v>
      </c>
      <c r="P23" s="8">
        <v>2820.19</v>
      </c>
      <c r="Q23" s="41">
        <v>4</v>
      </c>
      <c r="R23" s="42">
        <v>5</v>
      </c>
      <c r="S23" s="42" t="s">
        <v>184</v>
      </c>
      <c r="T23" s="17"/>
      <c r="V23" s="41">
        <v>7</v>
      </c>
      <c r="W23" s="42">
        <v>5</v>
      </c>
    </row>
    <row r="24" spans="1:23" x14ac:dyDescent="0.3">
      <c r="A24" s="5">
        <v>4</v>
      </c>
      <c r="B24" s="6">
        <v>6</v>
      </c>
      <c r="C24" s="6" t="str">
        <f t="shared" si="0"/>
        <v>4 / 6</v>
      </c>
      <c r="D24" s="7">
        <v>2643.63</v>
      </c>
      <c r="E24" s="5">
        <v>4</v>
      </c>
      <c r="F24" s="6">
        <v>6</v>
      </c>
      <c r="G24" s="6" t="str">
        <f t="shared" si="1"/>
        <v>4 / 6</v>
      </c>
      <c r="H24" s="8">
        <v>2740.39</v>
      </c>
      <c r="I24" s="5">
        <v>4</v>
      </c>
      <c r="J24" s="6">
        <v>6</v>
      </c>
      <c r="K24" s="6" t="str">
        <f t="shared" si="2"/>
        <v>4 / 6</v>
      </c>
      <c r="L24" s="7">
        <v>2806.15</v>
      </c>
      <c r="M24" s="5">
        <v>4</v>
      </c>
      <c r="N24" s="6">
        <v>6</v>
      </c>
      <c r="O24" s="6" t="s">
        <v>185</v>
      </c>
      <c r="P24" s="8">
        <v>2873.5</v>
      </c>
      <c r="Q24" s="41">
        <v>4</v>
      </c>
      <c r="R24" s="42">
        <v>6</v>
      </c>
      <c r="S24" s="42" t="s">
        <v>185</v>
      </c>
      <c r="T24" s="17"/>
      <c r="V24" s="41">
        <v>7</v>
      </c>
      <c r="W24" s="42">
        <v>6</v>
      </c>
    </row>
    <row r="25" spans="1:23" x14ac:dyDescent="0.3">
      <c r="A25" s="5">
        <v>5</v>
      </c>
      <c r="B25" s="6">
        <v>1</v>
      </c>
      <c r="C25" s="6" t="str">
        <f t="shared" si="0"/>
        <v>5 / 1</v>
      </c>
      <c r="D25" s="7">
        <v>2156.09</v>
      </c>
      <c r="E25" s="5">
        <v>5</v>
      </c>
      <c r="F25" s="6">
        <v>1</v>
      </c>
      <c r="G25" s="6" t="str">
        <f t="shared" si="1"/>
        <v>5 / 1</v>
      </c>
      <c r="H25" s="8">
        <v>2252.84</v>
      </c>
      <c r="I25" s="5">
        <v>5</v>
      </c>
      <c r="J25" s="6">
        <v>1</v>
      </c>
      <c r="K25" s="6" t="str">
        <f t="shared" si="2"/>
        <v>5 / 1</v>
      </c>
      <c r="L25" s="7">
        <v>2306.91</v>
      </c>
      <c r="M25" s="5">
        <v>5</v>
      </c>
      <c r="N25" s="6">
        <v>1</v>
      </c>
      <c r="O25" s="6" t="s">
        <v>186</v>
      </c>
      <c r="P25" s="8">
        <v>2362.2800000000002</v>
      </c>
      <c r="Q25" s="41">
        <v>5</v>
      </c>
      <c r="R25" s="42">
        <v>1</v>
      </c>
      <c r="S25" s="42" t="s">
        <v>186</v>
      </c>
      <c r="T25" s="17"/>
      <c r="V25" s="41" t="s">
        <v>187</v>
      </c>
      <c r="W25" s="42">
        <v>1</v>
      </c>
    </row>
    <row r="26" spans="1:23" x14ac:dyDescent="0.3">
      <c r="A26" s="5">
        <v>5</v>
      </c>
      <c r="B26" s="6">
        <v>2</v>
      </c>
      <c r="C26" s="6" t="str">
        <f t="shared" si="0"/>
        <v>5 / 2</v>
      </c>
      <c r="D26" s="7">
        <v>2388.1</v>
      </c>
      <c r="E26" s="5">
        <v>5</v>
      </c>
      <c r="F26" s="6">
        <v>2</v>
      </c>
      <c r="G26" s="6" t="str">
        <f t="shared" si="1"/>
        <v>5 / 2</v>
      </c>
      <c r="H26" s="8">
        <v>2484.85</v>
      </c>
      <c r="I26" s="5">
        <v>5</v>
      </c>
      <c r="J26" s="6">
        <v>2</v>
      </c>
      <c r="K26" s="6" t="str">
        <f t="shared" si="2"/>
        <v>5 / 2</v>
      </c>
      <c r="L26" s="7">
        <v>2544.4899999999998</v>
      </c>
      <c r="M26" s="5">
        <v>5</v>
      </c>
      <c r="N26" s="6">
        <v>2</v>
      </c>
      <c r="O26" s="6" t="s">
        <v>188</v>
      </c>
      <c r="P26" s="8">
        <v>2605.56</v>
      </c>
      <c r="Q26" s="41">
        <v>5</v>
      </c>
      <c r="R26" s="42">
        <v>2</v>
      </c>
      <c r="S26" s="42" t="s">
        <v>188</v>
      </c>
      <c r="T26" s="17"/>
      <c r="V26" s="41" t="s">
        <v>187</v>
      </c>
      <c r="W26" s="42">
        <v>2</v>
      </c>
    </row>
    <row r="27" spans="1:23" x14ac:dyDescent="0.3">
      <c r="A27" s="5">
        <v>5</v>
      </c>
      <c r="B27" s="6">
        <v>3</v>
      </c>
      <c r="C27" s="6" t="str">
        <f t="shared" si="0"/>
        <v>5 / 3</v>
      </c>
      <c r="D27" s="7">
        <v>2505.9499999999998</v>
      </c>
      <c r="E27" s="5">
        <v>5</v>
      </c>
      <c r="F27" s="6">
        <v>3</v>
      </c>
      <c r="G27" s="6" t="str">
        <f t="shared" si="1"/>
        <v>5 / 3</v>
      </c>
      <c r="H27" s="8">
        <v>2602.6999999999998</v>
      </c>
      <c r="I27" s="5">
        <v>5</v>
      </c>
      <c r="J27" s="6">
        <v>3</v>
      </c>
      <c r="K27" s="6" t="str">
        <f t="shared" si="2"/>
        <v>5 / 3</v>
      </c>
      <c r="L27" s="7">
        <v>2665.17</v>
      </c>
      <c r="M27" s="5">
        <v>5</v>
      </c>
      <c r="N27" s="6">
        <v>3</v>
      </c>
      <c r="O27" s="6" t="s">
        <v>189</v>
      </c>
      <c r="P27" s="8">
        <v>2729.13</v>
      </c>
      <c r="Q27" s="41">
        <v>5</v>
      </c>
      <c r="R27" s="42">
        <v>3</v>
      </c>
      <c r="S27" s="42" t="s">
        <v>189</v>
      </c>
      <c r="T27" s="17"/>
      <c r="V27" s="41" t="s">
        <v>187</v>
      </c>
      <c r="W27" s="42">
        <v>3</v>
      </c>
    </row>
    <row r="28" spans="1:23" x14ac:dyDescent="0.3">
      <c r="A28" s="5">
        <v>5</v>
      </c>
      <c r="B28" s="6">
        <v>4</v>
      </c>
      <c r="C28" s="6" t="str">
        <f t="shared" si="0"/>
        <v>5 / 4</v>
      </c>
      <c r="D28" s="7">
        <v>2623.8</v>
      </c>
      <c r="E28" s="5">
        <v>5</v>
      </c>
      <c r="F28" s="6">
        <v>4</v>
      </c>
      <c r="G28" s="6" t="str">
        <f t="shared" si="1"/>
        <v>5 / 4</v>
      </c>
      <c r="H28" s="8">
        <v>2720.55</v>
      </c>
      <c r="I28" s="5">
        <v>5</v>
      </c>
      <c r="J28" s="6">
        <v>4</v>
      </c>
      <c r="K28" s="6" t="str">
        <f t="shared" si="2"/>
        <v>5 / 4</v>
      </c>
      <c r="L28" s="7">
        <v>2785.85</v>
      </c>
      <c r="M28" s="5">
        <v>5</v>
      </c>
      <c r="N28" s="6">
        <v>4</v>
      </c>
      <c r="O28" s="6" t="s">
        <v>190</v>
      </c>
      <c r="P28" s="8">
        <v>2852.71</v>
      </c>
      <c r="Q28" s="41">
        <v>5</v>
      </c>
      <c r="R28" s="42">
        <v>4</v>
      </c>
      <c r="S28" s="42" t="s">
        <v>190</v>
      </c>
      <c r="T28" s="17"/>
      <c r="V28" s="41" t="s">
        <v>187</v>
      </c>
      <c r="W28" s="42">
        <v>4</v>
      </c>
    </row>
    <row r="29" spans="1:23" x14ac:dyDescent="0.3">
      <c r="A29" s="5">
        <v>5</v>
      </c>
      <c r="B29" s="6">
        <v>5</v>
      </c>
      <c r="C29" s="6" t="str">
        <f t="shared" si="0"/>
        <v>5 / 5</v>
      </c>
      <c r="D29" s="7">
        <v>2710.64</v>
      </c>
      <c r="E29" s="5">
        <v>5</v>
      </c>
      <c r="F29" s="6">
        <v>5</v>
      </c>
      <c r="G29" s="6" t="str">
        <f t="shared" si="1"/>
        <v>5 / 5</v>
      </c>
      <c r="H29" s="8">
        <v>2807.39</v>
      </c>
      <c r="I29" s="5">
        <v>5</v>
      </c>
      <c r="J29" s="6">
        <v>5</v>
      </c>
      <c r="K29" s="6" t="str">
        <f t="shared" si="2"/>
        <v>5 / 5</v>
      </c>
      <c r="L29" s="7">
        <v>2874.77</v>
      </c>
      <c r="M29" s="5">
        <v>5</v>
      </c>
      <c r="N29" s="6">
        <v>5</v>
      </c>
      <c r="O29" s="6" t="s">
        <v>191</v>
      </c>
      <c r="P29" s="8">
        <v>2943.76</v>
      </c>
      <c r="Q29" s="41">
        <v>5</v>
      </c>
      <c r="R29" s="42">
        <v>5</v>
      </c>
      <c r="S29" s="42" t="s">
        <v>191</v>
      </c>
      <c r="T29" s="17"/>
      <c r="V29" s="41" t="s">
        <v>187</v>
      </c>
      <c r="W29" s="42">
        <v>5</v>
      </c>
    </row>
    <row r="30" spans="1:23" x14ac:dyDescent="0.3">
      <c r="A30" s="5">
        <v>5</v>
      </c>
      <c r="B30" s="6">
        <v>6</v>
      </c>
      <c r="C30" s="6" t="str">
        <f t="shared" si="0"/>
        <v>5 / 6</v>
      </c>
      <c r="D30" s="7">
        <v>2772.68</v>
      </c>
      <c r="E30" s="5">
        <v>5</v>
      </c>
      <c r="F30" s="6">
        <v>6</v>
      </c>
      <c r="G30" s="6" t="str">
        <f t="shared" si="1"/>
        <v>5 / 6</v>
      </c>
      <c r="H30" s="8">
        <v>2869.43</v>
      </c>
      <c r="I30" s="5">
        <v>5</v>
      </c>
      <c r="J30" s="6">
        <v>6</v>
      </c>
      <c r="K30" s="6" t="str">
        <f t="shared" si="2"/>
        <v>5 / 6</v>
      </c>
      <c r="L30" s="7">
        <v>2938.29</v>
      </c>
      <c r="M30" s="5">
        <v>5</v>
      </c>
      <c r="N30" s="6">
        <v>6</v>
      </c>
      <c r="O30" s="6" t="s">
        <v>192</v>
      </c>
      <c r="P30" s="8">
        <v>3008.81</v>
      </c>
      <c r="Q30" s="41">
        <v>5</v>
      </c>
      <c r="R30" s="42">
        <v>6</v>
      </c>
      <c r="S30" s="42" t="s">
        <v>192</v>
      </c>
      <c r="T30" s="17"/>
      <c r="V30" s="41" t="s">
        <v>187</v>
      </c>
      <c r="W30" s="42">
        <v>6</v>
      </c>
    </row>
    <row r="31" spans="1:23" x14ac:dyDescent="0.3">
      <c r="A31" s="5">
        <v>6</v>
      </c>
      <c r="B31" s="6">
        <v>1</v>
      </c>
      <c r="C31" s="6" t="str">
        <f t="shared" si="0"/>
        <v>6 / 1</v>
      </c>
      <c r="D31" s="7">
        <v>2250.38</v>
      </c>
      <c r="E31" s="5">
        <v>6</v>
      </c>
      <c r="F31" s="6">
        <v>1</v>
      </c>
      <c r="G31" s="6" t="str">
        <f t="shared" si="1"/>
        <v>6 / 1</v>
      </c>
      <c r="H31" s="8">
        <v>2347.13</v>
      </c>
      <c r="I31" s="5">
        <v>6</v>
      </c>
      <c r="J31" s="6">
        <v>1</v>
      </c>
      <c r="K31" s="6" t="str">
        <f t="shared" si="2"/>
        <v>6 / 1</v>
      </c>
      <c r="L31" s="7">
        <v>2403.46</v>
      </c>
      <c r="M31" s="5">
        <v>6</v>
      </c>
      <c r="N31" s="6">
        <v>1</v>
      </c>
      <c r="O31" s="6" t="s">
        <v>193</v>
      </c>
      <c r="P31" s="8">
        <v>2461.14</v>
      </c>
      <c r="Q31" s="41">
        <v>6</v>
      </c>
      <c r="R31" s="42">
        <v>1</v>
      </c>
      <c r="S31" s="42" t="s">
        <v>193</v>
      </c>
      <c r="T31" s="17"/>
      <c r="V31" s="41" t="s">
        <v>194</v>
      </c>
      <c r="W31" s="42">
        <v>1</v>
      </c>
    </row>
    <row r="32" spans="1:23" x14ac:dyDescent="0.3">
      <c r="A32" s="5">
        <v>6</v>
      </c>
      <c r="B32" s="6">
        <v>2</v>
      </c>
      <c r="C32" s="6" t="str">
        <f t="shared" si="0"/>
        <v>6 / 2</v>
      </c>
      <c r="D32" s="7">
        <v>2493.5300000000002</v>
      </c>
      <c r="E32" s="5">
        <v>6</v>
      </c>
      <c r="F32" s="6">
        <v>2</v>
      </c>
      <c r="G32" s="6" t="str">
        <f t="shared" si="1"/>
        <v>6 / 2</v>
      </c>
      <c r="H32" s="8">
        <v>2590.2800000000002</v>
      </c>
      <c r="I32" s="5">
        <v>6</v>
      </c>
      <c r="J32" s="6">
        <v>2</v>
      </c>
      <c r="K32" s="6" t="str">
        <f t="shared" si="2"/>
        <v>6 / 2</v>
      </c>
      <c r="L32" s="7">
        <v>2652.45</v>
      </c>
      <c r="M32" s="5">
        <v>6</v>
      </c>
      <c r="N32" s="6">
        <v>2</v>
      </c>
      <c r="O32" s="6" t="s">
        <v>195</v>
      </c>
      <c r="P32" s="8">
        <v>2716.11</v>
      </c>
      <c r="Q32" s="41">
        <v>6</v>
      </c>
      <c r="R32" s="42">
        <v>2</v>
      </c>
      <c r="S32" s="42" t="s">
        <v>195</v>
      </c>
      <c r="T32" s="17"/>
      <c r="V32" s="41" t="s">
        <v>194</v>
      </c>
      <c r="W32" s="42">
        <v>2</v>
      </c>
    </row>
    <row r="33" spans="1:23" x14ac:dyDescent="0.3">
      <c r="A33" s="5">
        <v>6</v>
      </c>
      <c r="B33" s="6">
        <v>3</v>
      </c>
      <c r="C33" s="6" t="str">
        <f t="shared" si="0"/>
        <v>6 / 3</v>
      </c>
      <c r="D33" s="7">
        <v>2617.59</v>
      </c>
      <c r="E33" s="5">
        <v>6</v>
      </c>
      <c r="F33" s="6">
        <v>3</v>
      </c>
      <c r="G33" s="6" t="str">
        <f t="shared" si="1"/>
        <v>6 / 3</v>
      </c>
      <c r="H33" s="8">
        <v>2714.34</v>
      </c>
      <c r="I33" s="5">
        <v>6</v>
      </c>
      <c r="J33" s="6">
        <v>3</v>
      </c>
      <c r="K33" s="6" t="str">
        <f t="shared" si="2"/>
        <v>6 / 3</v>
      </c>
      <c r="L33" s="7">
        <v>2779.48</v>
      </c>
      <c r="M33" s="5">
        <v>6</v>
      </c>
      <c r="N33" s="6">
        <v>3</v>
      </c>
      <c r="O33" s="6" t="s">
        <v>196</v>
      </c>
      <c r="P33" s="8">
        <v>2846.19</v>
      </c>
      <c r="Q33" s="41">
        <v>6</v>
      </c>
      <c r="R33" s="42">
        <v>3</v>
      </c>
      <c r="S33" s="42" t="s">
        <v>196</v>
      </c>
      <c r="T33" s="17"/>
      <c r="V33" s="41" t="s">
        <v>194</v>
      </c>
      <c r="W33" s="42">
        <v>3</v>
      </c>
    </row>
    <row r="34" spans="1:23" x14ac:dyDescent="0.3">
      <c r="A34" s="5">
        <v>6</v>
      </c>
      <c r="B34" s="6">
        <v>4</v>
      </c>
      <c r="C34" s="6" t="str">
        <f t="shared" si="0"/>
        <v>6 / 4</v>
      </c>
      <c r="D34" s="7">
        <v>2735.45</v>
      </c>
      <c r="E34" s="5">
        <v>6</v>
      </c>
      <c r="F34" s="6">
        <v>4</v>
      </c>
      <c r="G34" s="6" t="str">
        <f t="shared" si="1"/>
        <v>6 / 4</v>
      </c>
      <c r="H34" s="8">
        <v>2832.2</v>
      </c>
      <c r="I34" s="5">
        <v>6</v>
      </c>
      <c r="J34" s="6">
        <v>4</v>
      </c>
      <c r="K34" s="6" t="str">
        <f t="shared" si="2"/>
        <v>6 / 4</v>
      </c>
      <c r="L34" s="7">
        <v>2900.17</v>
      </c>
      <c r="M34" s="5">
        <v>6</v>
      </c>
      <c r="N34" s="6">
        <v>4</v>
      </c>
      <c r="O34" s="6" t="s">
        <v>197</v>
      </c>
      <c r="P34" s="8">
        <v>2969.78</v>
      </c>
      <c r="Q34" s="41">
        <v>6</v>
      </c>
      <c r="R34" s="42">
        <v>4</v>
      </c>
      <c r="S34" s="42" t="s">
        <v>197</v>
      </c>
      <c r="T34" s="17"/>
      <c r="V34" s="41" t="s">
        <v>194</v>
      </c>
      <c r="W34" s="42">
        <v>4</v>
      </c>
    </row>
    <row r="35" spans="1:23" x14ac:dyDescent="0.3">
      <c r="A35" s="5">
        <v>6</v>
      </c>
      <c r="B35" s="6">
        <v>5</v>
      </c>
      <c r="C35" s="6" t="str">
        <f t="shared" si="0"/>
        <v>6 / 5</v>
      </c>
      <c r="D35" s="7">
        <v>2816.1</v>
      </c>
      <c r="E35" s="5">
        <v>6</v>
      </c>
      <c r="F35" s="6">
        <v>5</v>
      </c>
      <c r="G35" s="6" t="str">
        <f t="shared" si="1"/>
        <v>6 / 5</v>
      </c>
      <c r="H35" s="8">
        <v>2912.85</v>
      </c>
      <c r="I35" s="5">
        <v>6</v>
      </c>
      <c r="J35" s="6">
        <v>5</v>
      </c>
      <c r="K35" s="6" t="str">
        <f t="shared" si="2"/>
        <v>6 / 5</v>
      </c>
      <c r="L35" s="7">
        <v>2982.75</v>
      </c>
      <c r="M35" s="5">
        <v>6</v>
      </c>
      <c r="N35" s="6">
        <v>5</v>
      </c>
      <c r="O35" s="6" t="s">
        <v>198</v>
      </c>
      <c r="P35" s="8">
        <v>3054.34</v>
      </c>
      <c r="Q35" s="41">
        <v>6</v>
      </c>
      <c r="R35" s="42">
        <v>5</v>
      </c>
      <c r="S35" s="42" t="s">
        <v>198</v>
      </c>
      <c r="T35" s="17"/>
      <c r="V35" s="41" t="s">
        <v>194</v>
      </c>
      <c r="W35" s="42">
        <v>5</v>
      </c>
    </row>
    <row r="36" spans="1:23" x14ac:dyDescent="0.3">
      <c r="A36" s="5">
        <v>6</v>
      </c>
      <c r="B36" s="6">
        <v>6</v>
      </c>
      <c r="C36" s="6" t="str">
        <f t="shared" si="0"/>
        <v>6 / 6</v>
      </c>
      <c r="D36" s="7">
        <v>2896.73</v>
      </c>
      <c r="E36" s="5">
        <v>6</v>
      </c>
      <c r="F36" s="6">
        <v>6</v>
      </c>
      <c r="G36" s="6" t="str">
        <f t="shared" si="1"/>
        <v>6 / 6</v>
      </c>
      <c r="H36" s="8">
        <v>2993.48</v>
      </c>
      <c r="I36" s="5">
        <v>6</v>
      </c>
      <c r="J36" s="6">
        <v>6</v>
      </c>
      <c r="K36" s="6" t="str">
        <f t="shared" si="2"/>
        <v>6 / 6</v>
      </c>
      <c r="L36" s="7">
        <v>3065.33</v>
      </c>
      <c r="M36" s="5">
        <v>6</v>
      </c>
      <c r="N36" s="6">
        <v>6</v>
      </c>
      <c r="O36" s="6" t="s">
        <v>199</v>
      </c>
      <c r="P36" s="8">
        <v>3138.9</v>
      </c>
      <c r="Q36" s="41">
        <v>6</v>
      </c>
      <c r="R36" s="42">
        <v>6</v>
      </c>
      <c r="S36" s="42" t="s">
        <v>199</v>
      </c>
      <c r="T36" s="17"/>
      <c r="V36" s="41" t="s">
        <v>194</v>
      </c>
      <c r="W36" s="42">
        <v>6</v>
      </c>
    </row>
    <row r="37" spans="1:23" x14ac:dyDescent="0.3">
      <c r="A37" s="5">
        <v>7</v>
      </c>
      <c r="B37" s="6">
        <v>1</v>
      </c>
      <c r="C37" s="6" t="str">
        <f t="shared" si="0"/>
        <v>7 / 1</v>
      </c>
      <c r="D37" s="7">
        <v>2295.0700000000002</v>
      </c>
      <c r="E37" s="5">
        <v>7</v>
      </c>
      <c r="F37" s="6">
        <v>1</v>
      </c>
      <c r="G37" s="6" t="str">
        <f t="shared" si="1"/>
        <v>7 / 1</v>
      </c>
      <c r="H37" s="8">
        <v>2391.8200000000002</v>
      </c>
      <c r="I37" s="5">
        <v>7</v>
      </c>
      <c r="J37" s="6">
        <v>1</v>
      </c>
      <c r="K37" s="6" t="str">
        <f t="shared" si="2"/>
        <v>7 / 1</v>
      </c>
      <c r="L37" s="7">
        <v>2449.2199999999998</v>
      </c>
      <c r="M37" s="5">
        <v>7</v>
      </c>
      <c r="N37" s="6">
        <v>1</v>
      </c>
      <c r="O37" s="6" t="s">
        <v>200</v>
      </c>
      <c r="P37" s="8">
        <v>2508</v>
      </c>
      <c r="Q37" s="41">
        <v>7</v>
      </c>
      <c r="R37" s="42">
        <v>1</v>
      </c>
      <c r="S37" s="42" t="s">
        <v>200</v>
      </c>
      <c r="T37" s="17"/>
      <c r="V37" s="41">
        <v>9</v>
      </c>
      <c r="W37" s="42">
        <v>1</v>
      </c>
    </row>
    <row r="38" spans="1:23" x14ac:dyDescent="0.3">
      <c r="A38" s="5">
        <v>7</v>
      </c>
      <c r="B38" s="6">
        <v>2</v>
      </c>
      <c r="C38" s="6" t="str">
        <f t="shared" si="0"/>
        <v>7 / 2</v>
      </c>
      <c r="D38" s="7">
        <v>2543.16</v>
      </c>
      <c r="E38" s="5">
        <v>7</v>
      </c>
      <c r="F38" s="6">
        <v>2</v>
      </c>
      <c r="G38" s="6" t="str">
        <f t="shared" si="1"/>
        <v>7 / 2</v>
      </c>
      <c r="H38" s="8">
        <v>2639.91</v>
      </c>
      <c r="I38" s="5">
        <v>7</v>
      </c>
      <c r="J38" s="6">
        <v>2</v>
      </c>
      <c r="K38" s="6" t="str">
        <f t="shared" si="2"/>
        <v>7 / 2</v>
      </c>
      <c r="L38" s="7">
        <v>2703.27</v>
      </c>
      <c r="M38" s="5">
        <v>7</v>
      </c>
      <c r="N38" s="6">
        <v>2</v>
      </c>
      <c r="O38" s="6" t="s">
        <v>201</v>
      </c>
      <c r="P38" s="8">
        <v>2768.14</v>
      </c>
      <c r="Q38" s="41">
        <v>7</v>
      </c>
      <c r="R38" s="42">
        <v>2</v>
      </c>
      <c r="S38" s="42" t="s">
        <v>201</v>
      </c>
      <c r="T38" s="17"/>
      <c r="V38" s="41">
        <v>9</v>
      </c>
      <c r="W38" s="42">
        <v>2</v>
      </c>
    </row>
    <row r="39" spans="1:23" x14ac:dyDescent="0.3">
      <c r="A39" s="5">
        <v>7</v>
      </c>
      <c r="B39" s="6">
        <v>3</v>
      </c>
      <c r="C39" s="6" t="str">
        <f t="shared" si="0"/>
        <v>7 / 3</v>
      </c>
      <c r="D39" s="7">
        <v>2704.43</v>
      </c>
      <c r="E39" s="5">
        <v>7</v>
      </c>
      <c r="F39" s="6">
        <v>3</v>
      </c>
      <c r="G39" s="6" t="str">
        <f t="shared" si="1"/>
        <v>7 / 3</v>
      </c>
      <c r="H39" s="8">
        <v>2801.18</v>
      </c>
      <c r="I39" s="5">
        <v>7</v>
      </c>
      <c r="J39" s="6">
        <v>3</v>
      </c>
      <c r="K39" s="6" t="str">
        <f t="shared" si="2"/>
        <v>7 / 3</v>
      </c>
      <c r="L39" s="7">
        <v>2868.41</v>
      </c>
      <c r="M39" s="5">
        <v>7</v>
      </c>
      <c r="N39" s="6">
        <v>3</v>
      </c>
      <c r="O39" s="6" t="s">
        <v>202</v>
      </c>
      <c r="P39" s="8">
        <v>2937.25</v>
      </c>
      <c r="Q39" s="41">
        <v>7</v>
      </c>
      <c r="R39" s="42">
        <v>3</v>
      </c>
      <c r="S39" s="42" t="s">
        <v>202</v>
      </c>
      <c r="T39" s="17"/>
      <c r="V39" s="41">
        <v>9</v>
      </c>
      <c r="W39" s="42">
        <v>3</v>
      </c>
    </row>
    <row r="40" spans="1:23" x14ac:dyDescent="0.3">
      <c r="A40" s="5">
        <v>7</v>
      </c>
      <c r="B40" s="6">
        <v>4</v>
      </c>
      <c r="C40" s="6" t="str">
        <f t="shared" si="0"/>
        <v>7 / 4</v>
      </c>
      <c r="D40" s="7">
        <v>2828.5</v>
      </c>
      <c r="E40" s="5">
        <v>7</v>
      </c>
      <c r="F40" s="6">
        <v>4</v>
      </c>
      <c r="G40" s="6" t="str">
        <f t="shared" si="1"/>
        <v>7 / 4</v>
      </c>
      <c r="H40" s="8">
        <v>2925.25</v>
      </c>
      <c r="I40" s="5">
        <v>7</v>
      </c>
      <c r="J40" s="6">
        <v>4</v>
      </c>
      <c r="K40" s="6" t="str">
        <f t="shared" si="2"/>
        <v>7 / 4</v>
      </c>
      <c r="L40" s="7">
        <v>2995.46</v>
      </c>
      <c r="M40" s="5">
        <v>7</v>
      </c>
      <c r="N40" s="6">
        <v>4</v>
      </c>
      <c r="O40" s="6" t="s">
        <v>203</v>
      </c>
      <c r="P40" s="8">
        <v>3067.36</v>
      </c>
      <c r="Q40" s="41">
        <v>7</v>
      </c>
      <c r="R40" s="42">
        <v>4</v>
      </c>
      <c r="S40" s="42" t="s">
        <v>203</v>
      </c>
      <c r="T40" s="17"/>
      <c r="V40" s="41">
        <v>9</v>
      </c>
      <c r="W40" s="42">
        <v>4</v>
      </c>
    </row>
    <row r="41" spans="1:23" x14ac:dyDescent="0.3">
      <c r="A41" s="5">
        <v>7</v>
      </c>
      <c r="B41" s="6">
        <v>5</v>
      </c>
      <c r="C41" s="6" t="str">
        <f t="shared" si="0"/>
        <v>7 / 5</v>
      </c>
      <c r="D41" s="7">
        <v>2921.53</v>
      </c>
      <c r="E41" s="5">
        <v>7</v>
      </c>
      <c r="F41" s="6">
        <v>5</v>
      </c>
      <c r="G41" s="6" t="str">
        <f t="shared" si="1"/>
        <v>7 / 5</v>
      </c>
      <c r="H41" s="8">
        <v>3018.28</v>
      </c>
      <c r="I41" s="5">
        <v>7</v>
      </c>
      <c r="J41" s="6">
        <v>5</v>
      </c>
      <c r="K41" s="6" t="str">
        <f t="shared" si="2"/>
        <v>7 / 5</v>
      </c>
      <c r="L41" s="7">
        <v>3090.73</v>
      </c>
      <c r="M41" s="5">
        <v>7</v>
      </c>
      <c r="N41" s="6">
        <v>5</v>
      </c>
      <c r="O41" s="6" t="s">
        <v>204</v>
      </c>
      <c r="P41" s="8">
        <v>3164.9</v>
      </c>
      <c r="Q41" s="41">
        <v>7</v>
      </c>
      <c r="R41" s="42">
        <v>5</v>
      </c>
      <c r="S41" s="42" t="s">
        <v>204</v>
      </c>
      <c r="T41" s="17"/>
      <c r="V41" s="41">
        <v>9</v>
      </c>
      <c r="W41" s="42">
        <v>5</v>
      </c>
    </row>
    <row r="42" spans="1:23" x14ac:dyDescent="0.3">
      <c r="A42" s="5">
        <v>7</v>
      </c>
      <c r="B42" s="6">
        <v>6</v>
      </c>
      <c r="C42" s="6" t="str">
        <f t="shared" si="0"/>
        <v>7 / 6</v>
      </c>
      <c r="D42" s="7">
        <v>3008.38</v>
      </c>
      <c r="E42" s="5">
        <v>7</v>
      </c>
      <c r="F42" s="6">
        <v>6</v>
      </c>
      <c r="G42" s="6" t="str">
        <f t="shared" si="1"/>
        <v>7 / 6</v>
      </c>
      <c r="H42" s="8">
        <v>3105.13</v>
      </c>
      <c r="I42" s="5">
        <v>7</v>
      </c>
      <c r="J42" s="6">
        <v>6</v>
      </c>
      <c r="K42" s="6" t="str">
        <f t="shared" si="2"/>
        <v>7 / 6</v>
      </c>
      <c r="L42" s="7">
        <v>3179.65</v>
      </c>
      <c r="M42" s="5">
        <v>7</v>
      </c>
      <c r="N42" s="6">
        <v>6</v>
      </c>
      <c r="O42" s="6" t="s">
        <v>205</v>
      </c>
      <c r="P42" s="8">
        <v>3255.97</v>
      </c>
      <c r="Q42" s="41">
        <v>7</v>
      </c>
      <c r="R42" s="42">
        <v>6</v>
      </c>
      <c r="S42" s="42" t="s">
        <v>205</v>
      </c>
      <c r="T42" s="17"/>
      <c r="V42" s="41">
        <v>9</v>
      </c>
      <c r="W42" s="42">
        <v>6</v>
      </c>
    </row>
    <row r="43" spans="1:23" x14ac:dyDescent="0.3">
      <c r="A43" s="5">
        <v>8</v>
      </c>
      <c r="B43" s="6">
        <v>1</v>
      </c>
      <c r="C43" s="6" t="str">
        <f t="shared" si="0"/>
        <v>8 / 1</v>
      </c>
      <c r="D43" s="7">
        <v>2451.36</v>
      </c>
      <c r="E43" s="5">
        <v>8</v>
      </c>
      <c r="F43" s="6">
        <v>1</v>
      </c>
      <c r="G43" s="6" t="str">
        <f t="shared" si="1"/>
        <v>8 / 1</v>
      </c>
      <c r="H43" s="8">
        <v>2548.11</v>
      </c>
      <c r="I43" s="5">
        <v>8</v>
      </c>
      <c r="J43" s="6">
        <v>1</v>
      </c>
      <c r="K43" s="6" t="str">
        <f t="shared" si="2"/>
        <v>8 / 1</v>
      </c>
      <c r="L43" s="7">
        <v>2609.27</v>
      </c>
      <c r="M43" s="5">
        <v>8</v>
      </c>
      <c r="N43" s="6">
        <v>1</v>
      </c>
      <c r="O43" s="6" t="s">
        <v>206</v>
      </c>
      <c r="P43" s="8">
        <v>2671.89</v>
      </c>
      <c r="Q43" s="41">
        <v>8</v>
      </c>
      <c r="R43" s="42">
        <v>1</v>
      </c>
      <c r="S43" s="42" t="s">
        <v>206</v>
      </c>
      <c r="T43" s="17"/>
      <c r="V43" s="41">
        <v>10</v>
      </c>
      <c r="W43" s="42">
        <v>1</v>
      </c>
    </row>
    <row r="44" spans="1:23" x14ac:dyDescent="0.3">
      <c r="A44" s="5">
        <v>8</v>
      </c>
      <c r="B44" s="6">
        <v>2</v>
      </c>
      <c r="C44" s="6" t="str">
        <f t="shared" si="0"/>
        <v>8 / 2</v>
      </c>
      <c r="D44" s="7">
        <v>2716.83</v>
      </c>
      <c r="E44" s="5">
        <v>8</v>
      </c>
      <c r="F44" s="6">
        <v>2</v>
      </c>
      <c r="G44" s="6" t="str">
        <f t="shared" si="1"/>
        <v>8 / 2</v>
      </c>
      <c r="H44" s="8">
        <v>2813.58</v>
      </c>
      <c r="I44" s="5">
        <v>8</v>
      </c>
      <c r="J44" s="6">
        <v>2</v>
      </c>
      <c r="K44" s="6" t="str">
        <f t="shared" si="2"/>
        <v>8 / 2</v>
      </c>
      <c r="L44" s="7">
        <v>2881.1</v>
      </c>
      <c r="M44" s="5">
        <v>8</v>
      </c>
      <c r="N44" s="6">
        <v>2</v>
      </c>
      <c r="O44" s="6" t="s">
        <v>207</v>
      </c>
      <c r="P44" s="8">
        <v>2950.25</v>
      </c>
      <c r="Q44" s="41">
        <v>8</v>
      </c>
      <c r="R44" s="42">
        <v>2</v>
      </c>
      <c r="S44" s="42" t="s">
        <v>207</v>
      </c>
      <c r="T44" s="17"/>
      <c r="V44" s="41">
        <v>10</v>
      </c>
      <c r="W44" s="42">
        <v>2</v>
      </c>
    </row>
    <row r="45" spans="1:23" x14ac:dyDescent="0.3">
      <c r="A45" s="5">
        <v>8</v>
      </c>
      <c r="B45" s="6">
        <v>3</v>
      </c>
      <c r="C45" s="6" t="str">
        <f t="shared" si="0"/>
        <v>8 / 3</v>
      </c>
      <c r="D45" s="7">
        <v>2840.91</v>
      </c>
      <c r="E45" s="5">
        <v>8</v>
      </c>
      <c r="F45" s="6">
        <v>3</v>
      </c>
      <c r="G45" s="6" t="str">
        <f t="shared" si="1"/>
        <v>8 / 3</v>
      </c>
      <c r="H45" s="8">
        <v>2937.66</v>
      </c>
      <c r="I45" s="5">
        <v>8</v>
      </c>
      <c r="J45" s="6">
        <v>3</v>
      </c>
      <c r="K45" s="6" t="str">
        <f t="shared" si="2"/>
        <v>8 / 3</v>
      </c>
      <c r="L45" s="7">
        <v>3008.17</v>
      </c>
      <c r="M45" s="5">
        <v>8</v>
      </c>
      <c r="N45" s="6">
        <v>3</v>
      </c>
      <c r="O45" s="6" t="s">
        <v>208</v>
      </c>
      <c r="P45" s="8">
        <v>3080.36</v>
      </c>
      <c r="Q45" s="41">
        <v>8</v>
      </c>
      <c r="R45" s="42">
        <v>3</v>
      </c>
      <c r="S45" s="42" t="s">
        <v>208</v>
      </c>
      <c r="T45" s="17"/>
      <c r="V45" s="41">
        <v>10</v>
      </c>
      <c r="W45" s="42">
        <v>3</v>
      </c>
    </row>
    <row r="46" spans="1:23" x14ac:dyDescent="0.3">
      <c r="A46" s="5">
        <v>8</v>
      </c>
      <c r="B46" s="6">
        <v>4</v>
      </c>
      <c r="C46" s="6" t="str">
        <f t="shared" si="0"/>
        <v>8 / 4</v>
      </c>
      <c r="D46" s="7">
        <v>2952.56</v>
      </c>
      <c r="E46" s="5">
        <v>8</v>
      </c>
      <c r="F46" s="6">
        <v>4</v>
      </c>
      <c r="G46" s="6" t="str">
        <f t="shared" si="1"/>
        <v>8 / 4</v>
      </c>
      <c r="H46" s="8">
        <v>3049.31</v>
      </c>
      <c r="I46" s="5">
        <v>8</v>
      </c>
      <c r="J46" s="6">
        <v>4</v>
      </c>
      <c r="K46" s="6" t="str">
        <f t="shared" si="2"/>
        <v>8 / 4</v>
      </c>
      <c r="L46" s="7">
        <v>3122.49</v>
      </c>
      <c r="M46" s="5">
        <v>8</v>
      </c>
      <c r="N46" s="6">
        <v>4</v>
      </c>
      <c r="O46" s="6" t="s">
        <v>209</v>
      </c>
      <c r="P46" s="8">
        <v>3197.43</v>
      </c>
      <c r="Q46" s="41">
        <v>8</v>
      </c>
      <c r="R46" s="42">
        <v>4</v>
      </c>
      <c r="S46" s="42" t="s">
        <v>209</v>
      </c>
      <c r="T46" s="17"/>
      <c r="V46" s="41">
        <v>10</v>
      </c>
      <c r="W46" s="42">
        <v>4</v>
      </c>
    </row>
    <row r="47" spans="1:23" x14ac:dyDescent="0.3">
      <c r="A47" s="5">
        <v>8</v>
      </c>
      <c r="B47" s="6">
        <v>5</v>
      </c>
      <c r="C47" s="6" t="str">
        <f t="shared" si="0"/>
        <v>8 / 5</v>
      </c>
      <c r="D47" s="7">
        <v>3076.6</v>
      </c>
      <c r="E47" s="5">
        <v>8</v>
      </c>
      <c r="F47" s="6">
        <v>5</v>
      </c>
      <c r="G47" s="6" t="str">
        <f t="shared" si="1"/>
        <v>8 / 5</v>
      </c>
      <c r="H47" s="8">
        <v>3173.35</v>
      </c>
      <c r="I47" s="5">
        <v>8</v>
      </c>
      <c r="J47" s="6">
        <v>5</v>
      </c>
      <c r="K47" s="6" t="str">
        <f t="shared" si="2"/>
        <v>8 / 5</v>
      </c>
      <c r="L47" s="7">
        <v>3249.52</v>
      </c>
      <c r="M47" s="5">
        <v>8</v>
      </c>
      <c r="N47" s="6">
        <v>5</v>
      </c>
      <c r="O47" s="6" t="s">
        <v>210</v>
      </c>
      <c r="P47" s="8">
        <v>3327.51</v>
      </c>
      <c r="Q47" s="41">
        <v>8</v>
      </c>
      <c r="R47" s="42">
        <v>5</v>
      </c>
      <c r="S47" s="42" t="s">
        <v>210</v>
      </c>
      <c r="T47" s="17"/>
      <c r="V47" s="41">
        <v>10</v>
      </c>
      <c r="W47" s="42">
        <v>5</v>
      </c>
    </row>
    <row r="48" spans="1:23" x14ac:dyDescent="0.3">
      <c r="A48" s="5">
        <v>8</v>
      </c>
      <c r="B48" s="6">
        <v>6</v>
      </c>
      <c r="C48" s="6" t="str">
        <f t="shared" si="0"/>
        <v>8 / 6</v>
      </c>
      <c r="D48" s="7">
        <v>3154.77</v>
      </c>
      <c r="E48" s="5">
        <v>8</v>
      </c>
      <c r="F48" s="6">
        <v>6</v>
      </c>
      <c r="G48" s="6" t="str">
        <f t="shared" si="1"/>
        <v>8 / 6</v>
      </c>
      <c r="H48" s="8">
        <v>3251.52</v>
      </c>
      <c r="I48" s="5">
        <v>8</v>
      </c>
      <c r="J48" s="6">
        <v>6</v>
      </c>
      <c r="K48" s="6" t="str">
        <f t="shared" si="2"/>
        <v>8 / 6</v>
      </c>
      <c r="L48" s="7">
        <v>3329.55</v>
      </c>
      <c r="M48" s="5">
        <v>8</v>
      </c>
      <c r="N48" s="6">
        <v>6</v>
      </c>
      <c r="O48" s="6" t="s">
        <v>211</v>
      </c>
      <c r="P48" s="8">
        <v>3409.45</v>
      </c>
      <c r="Q48" s="41">
        <v>8</v>
      </c>
      <c r="R48" s="42">
        <v>6</v>
      </c>
      <c r="S48" s="42" t="s">
        <v>211</v>
      </c>
      <c r="T48" s="17"/>
      <c r="V48" s="41">
        <v>10</v>
      </c>
      <c r="W48" s="42">
        <v>6</v>
      </c>
    </row>
    <row r="49" spans="1:23" ht="14.25" customHeight="1" x14ac:dyDescent="0.3">
      <c r="A49" s="5">
        <v>9</v>
      </c>
      <c r="B49" s="6">
        <v>1</v>
      </c>
      <c r="C49" s="6" t="str">
        <f>CONCATENATE(A49," / ",B49)</f>
        <v>9 / 1</v>
      </c>
      <c r="D49" s="7">
        <v>2598.54</v>
      </c>
      <c r="E49" s="5" t="s">
        <v>212</v>
      </c>
      <c r="F49" s="6">
        <v>1</v>
      </c>
      <c r="G49" s="6" t="str">
        <f>CONCATENATE(E49," / ",F49)</f>
        <v>9a / 1</v>
      </c>
      <c r="H49" s="8">
        <v>2694.54</v>
      </c>
      <c r="I49" s="5" t="s">
        <v>212</v>
      </c>
      <c r="J49" s="6">
        <v>1</v>
      </c>
      <c r="K49" s="6" t="str">
        <f>CONCATENATE(I49," / ",J49)</f>
        <v>9a / 1</v>
      </c>
      <c r="L49" s="7">
        <v>2759.22</v>
      </c>
      <c r="M49" s="5" t="s">
        <v>212</v>
      </c>
      <c r="N49" s="6">
        <v>1</v>
      </c>
      <c r="O49" s="6" t="s">
        <v>213</v>
      </c>
      <c r="P49" s="8">
        <v>2825.44</v>
      </c>
      <c r="Q49" s="41" t="s">
        <v>212</v>
      </c>
      <c r="R49" s="42">
        <v>1</v>
      </c>
      <c r="S49" s="42" t="s">
        <v>213</v>
      </c>
      <c r="T49" s="17">
        <v>2952.16</v>
      </c>
      <c r="V49" s="41" t="s">
        <v>214</v>
      </c>
      <c r="W49" s="42">
        <v>1</v>
      </c>
    </row>
    <row r="50" spans="1:23" x14ac:dyDescent="0.3">
      <c r="A50" s="5">
        <v>9</v>
      </c>
      <c r="B50" s="6">
        <v>2</v>
      </c>
      <c r="C50" s="6" t="str">
        <f t="shared" si="0"/>
        <v>9 / 2</v>
      </c>
      <c r="D50" s="7">
        <v>2880.41</v>
      </c>
      <c r="E50" s="5" t="s">
        <v>212</v>
      </c>
      <c r="F50" s="6">
        <v>2</v>
      </c>
      <c r="G50" s="6" t="str">
        <f t="shared" ref="G50:G94" si="3">CONCATENATE(E50," / ",F50)</f>
        <v>9a / 2</v>
      </c>
      <c r="H50" s="8">
        <v>2976.41</v>
      </c>
      <c r="I50" s="5" t="s">
        <v>212</v>
      </c>
      <c r="J50" s="6">
        <v>2</v>
      </c>
      <c r="K50" s="6" t="str">
        <f t="shared" ref="K50:K94" si="4">CONCATENATE(I50," / ",J50)</f>
        <v>9a / 2</v>
      </c>
      <c r="L50" s="7">
        <v>3047.85</v>
      </c>
      <c r="M50" s="5" t="s">
        <v>212</v>
      </c>
      <c r="N50" s="6">
        <v>2</v>
      </c>
      <c r="O50" s="6" t="s">
        <v>215</v>
      </c>
      <c r="P50" s="8">
        <v>3121</v>
      </c>
      <c r="Q50" s="41" t="s">
        <v>212</v>
      </c>
      <c r="R50" s="42">
        <v>2</v>
      </c>
      <c r="S50" s="42" t="s">
        <v>215</v>
      </c>
      <c r="T50" s="17">
        <v>3167.8</v>
      </c>
      <c r="V50" s="41" t="s">
        <v>214</v>
      </c>
      <c r="W50" s="42">
        <v>2</v>
      </c>
    </row>
    <row r="51" spans="1:23" x14ac:dyDescent="0.3">
      <c r="A51" s="5">
        <v>9</v>
      </c>
      <c r="B51" s="6">
        <v>3</v>
      </c>
      <c r="C51" s="6" t="str">
        <f t="shared" si="0"/>
        <v>9 / 3</v>
      </c>
      <c r="D51" s="7">
        <v>3028.14</v>
      </c>
      <c r="E51" s="5" t="s">
        <v>212</v>
      </c>
      <c r="F51" s="6">
        <v>3</v>
      </c>
      <c r="G51" s="6" t="str">
        <f t="shared" si="3"/>
        <v>9a / 3</v>
      </c>
      <c r="H51" s="8">
        <v>3025.67</v>
      </c>
      <c r="I51" s="5" t="s">
        <v>212</v>
      </c>
      <c r="J51" s="6">
        <v>3</v>
      </c>
      <c r="K51" s="6" t="str">
        <f t="shared" si="4"/>
        <v>9a / 3</v>
      </c>
      <c r="L51" s="7">
        <v>3098.29</v>
      </c>
      <c r="M51" s="5" t="s">
        <v>212</v>
      </c>
      <c r="N51" s="6">
        <v>3</v>
      </c>
      <c r="O51" s="6" t="s">
        <v>216</v>
      </c>
      <c r="P51" s="8">
        <v>3172.65</v>
      </c>
      <c r="Q51" s="41" t="s">
        <v>212</v>
      </c>
      <c r="R51" s="42">
        <v>3</v>
      </c>
      <c r="S51" s="42" t="s">
        <v>216</v>
      </c>
      <c r="T51" s="17">
        <v>3222.84</v>
      </c>
      <c r="V51" s="41" t="s">
        <v>214</v>
      </c>
      <c r="W51" s="42">
        <v>3</v>
      </c>
    </row>
    <row r="52" spans="1:23" x14ac:dyDescent="0.3">
      <c r="A52" s="5">
        <v>9</v>
      </c>
      <c r="B52" s="6">
        <v>4</v>
      </c>
      <c r="C52" s="6" t="str">
        <f t="shared" si="0"/>
        <v>9 / 4</v>
      </c>
      <c r="D52" s="7">
        <v>3422.03</v>
      </c>
      <c r="E52" s="5" t="s">
        <v>212</v>
      </c>
      <c r="F52" s="6">
        <v>4</v>
      </c>
      <c r="G52" s="6" t="str">
        <f t="shared" si="3"/>
        <v>9a / 4</v>
      </c>
      <c r="H52" s="8">
        <v>3124.14</v>
      </c>
      <c r="I52" s="5" t="s">
        <v>212</v>
      </c>
      <c r="J52" s="6">
        <v>4</v>
      </c>
      <c r="K52" s="6" t="str">
        <f t="shared" si="4"/>
        <v>9a / 4</v>
      </c>
      <c r="L52" s="7">
        <v>3199.12</v>
      </c>
      <c r="M52" s="5" t="s">
        <v>212</v>
      </c>
      <c r="N52" s="6">
        <v>4</v>
      </c>
      <c r="O52" s="6" t="s">
        <v>217</v>
      </c>
      <c r="P52" s="8">
        <v>3275.9</v>
      </c>
      <c r="Q52" s="41" t="s">
        <v>212</v>
      </c>
      <c r="R52" s="42">
        <v>4</v>
      </c>
      <c r="S52" s="42" t="s">
        <v>217</v>
      </c>
      <c r="T52" s="17">
        <v>3398.61</v>
      </c>
      <c r="V52" s="41" t="s">
        <v>214</v>
      </c>
      <c r="W52" s="42">
        <v>4</v>
      </c>
    </row>
    <row r="53" spans="1:23" x14ac:dyDescent="0.3">
      <c r="A53" s="5">
        <v>9</v>
      </c>
      <c r="B53" s="6">
        <v>5</v>
      </c>
      <c r="C53" s="6" t="str">
        <f t="shared" si="0"/>
        <v>9 / 5</v>
      </c>
      <c r="D53" s="7">
        <v>3729.79</v>
      </c>
      <c r="E53" s="5" t="s">
        <v>212</v>
      </c>
      <c r="F53" s="6">
        <v>5</v>
      </c>
      <c r="G53" s="6" t="str">
        <f t="shared" si="3"/>
        <v>9a / 5</v>
      </c>
      <c r="H53" s="8">
        <v>3524.69</v>
      </c>
      <c r="I53" s="5" t="s">
        <v>212</v>
      </c>
      <c r="J53" s="6">
        <v>5</v>
      </c>
      <c r="K53" s="6" t="str">
        <f t="shared" si="4"/>
        <v>9a / 5</v>
      </c>
      <c r="L53" s="7">
        <v>3609.29</v>
      </c>
      <c r="M53" s="5" t="s">
        <v>212</v>
      </c>
      <c r="N53" s="6">
        <v>5</v>
      </c>
      <c r="O53" s="6" t="s">
        <v>218</v>
      </c>
      <c r="P53" s="8">
        <v>3695.91</v>
      </c>
      <c r="Q53" s="41" t="s">
        <v>212</v>
      </c>
      <c r="R53" s="42">
        <v>5</v>
      </c>
      <c r="S53" s="42" t="s">
        <v>218</v>
      </c>
      <c r="T53" s="17">
        <v>3751.33</v>
      </c>
      <c r="V53" s="41" t="s">
        <v>214</v>
      </c>
      <c r="W53" s="42">
        <v>5</v>
      </c>
    </row>
    <row r="54" spans="1:23" x14ac:dyDescent="0.3">
      <c r="A54" s="5">
        <v>10</v>
      </c>
      <c r="B54" s="6">
        <v>1</v>
      </c>
      <c r="C54" s="6" t="str">
        <f t="shared" si="0"/>
        <v>10 / 1</v>
      </c>
      <c r="D54" s="7">
        <v>2941.96</v>
      </c>
      <c r="E54" s="5" t="s">
        <v>219</v>
      </c>
      <c r="F54" s="6">
        <v>1</v>
      </c>
      <c r="G54" s="6" t="str">
        <f t="shared" si="3"/>
        <v>9b / 1</v>
      </c>
      <c r="H54" s="8">
        <v>2694.54</v>
      </c>
      <c r="I54" s="5" t="s">
        <v>219</v>
      </c>
      <c r="J54" s="6">
        <v>1</v>
      </c>
      <c r="K54" s="6" t="str">
        <f t="shared" si="4"/>
        <v>9b / 1</v>
      </c>
      <c r="L54" s="7">
        <v>2759.22</v>
      </c>
      <c r="M54" s="5" t="s">
        <v>212</v>
      </c>
      <c r="N54" s="6">
        <v>6</v>
      </c>
      <c r="O54" s="6" t="s">
        <v>220</v>
      </c>
      <c r="P54" s="8">
        <v>3775.94</v>
      </c>
      <c r="Q54" s="41" t="s">
        <v>212</v>
      </c>
      <c r="R54" s="42">
        <v>6</v>
      </c>
      <c r="S54" s="42" t="s">
        <v>220</v>
      </c>
      <c r="T54" s="17">
        <v>3877.9</v>
      </c>
      <c r="V54" s="41" t="s">
        <v>214</v>
      </c>
      <c r="W54" s="42">
        <v>6</v>
      </c>
    </row>
    <row r="55" spans="1:23" x14ac:dyDescent="0.3">
      <c r="A55" s="5">
        <v>10</v>
      </c>
      <c r="B55" s="6">
        <v>2</v>
      </c>
      <c r="C55" s="6" t="str">
        <f t="shared" si="0"/>
        <v>10 / 2</v>
      </c>
      <c r="D55" s="7">
        <v>3262.01</v>
      </c>
      <c r="E55" s="5" t="s">
        <v>219</v>
      </c>
      <c r="F55" s="6">
        <v>2</v>
      </c>
      <c r="G55" s="6" t="str">
        <f t="shared" si="3"/>
        <v>9b / 2</v>
      </c>
      <c r="H55" s="8">
        <v>2976.41</v>
      </c>
      <c r="I55" s="5" t="s">
        <v>219</v>
      </c>
      <c r="J55" s="6">
        <v>2</v>
      </c>
      <c r="K55" s="6" t="str">
        <f t="shared" si="4"/>
        <v>9b / 2</v>
      </c>
      <c r="L55" s="7">
        <v>3047.85</v>
      </c>
      <c r="M55" s="5" t="s">
        <v>219</v>
      </c>
      <c r="N55" s="6">
        <v>1</v>
      </c>
      <c r="O55" s="6" t="s">
        <v>221</v>
      </c>
      <c r="P55" s="8">
        <v>2825.44</v>
      </c>
      <c r="Q55" s="41" t="s">
        <v>219</v>
      </c>
      <c r="R55" s="42">
        <v>1</v>
      </c>
      <c r="S55" s="42" t="s">
        <v>221</v>
      </c>
      <c r="T55" s="17">
        <v>2952.16</v>
      </c>
      <c r="V55" s="41" t="s">
        <v>222</v>
      </c>
      <c r="W55" s="42">
        <v>1</v>
      </c>
    </row>
    <row r="56" spans="1:23" x14ac:dyDescent="0.3">
      <c r="A56" s="5">
        <v>10</v>
      </c>
      <c r="B56" s="6">
        <v>3</v>
      </c>
      <c r="C56" s="6" t="str">
        <f t="shared" si="0"/>
        <v>10 / 3</v>
      </c>
      <c r="D56" s="7">
        <v>3508.21</v>
      </c>
      <c r="E56" s="5" t="s">
        <v>219</v>
      </c>
      <c r="F56" s="6">
        <v>3</v>
      </c>
      <c r="G56" s="6" t="str">
        <f t="shared" si="3"/>
        <v>9b / 3</v>
      </c>
      <c r="H56" s="8">
        <v>3124.14</v>
      </c>
      <c r="I56" s="5" t="s">
        <v>219</v>
      </c>
      <c r="J56" s="6">
        <v>3</v>
      </c>
      <c r="K56" s="6" t="str">
        <f t="shared" si="4"/>
        <v>9b / 3</v>
      </c>
      <c r="L56" s="7">
        <v>3199.12</v>
      </c>
      <c r="M56" s="5" t="s">
        <v>219</v>
      </c>
      <c r="N56" s="6">
        <v>2</v>
      </c>
      <c r="O56" s="6" t="s">
        <v>223</v>
      </c>
      <c r="P56" s="8">
        <v>3121</v>
      </c>
      <c r="Q56" s="41" t="s">
        <v>219</v>
      </c>
      <c r="R56" s="42">
        <v>2</v>
      </c>
      <c r="S56" s="42" t="s">
        <v>223</v>
      </c>
      <c r="T56" s="17">
        <v>3196.8</v>
      </c>
      <c r="V56" s="41" t="s">
        <v>222</v>
      </c>
      <c r="W56" s="42">
        <v>2</v>
      </c>
    </row>
    <row r="57" spans="1:23" x14ac:dyDescent="0.3">
      <c r="A57" s="5">
        <v>10</v>
      </c>
      <c r="B57" s="6">
        <v>4</v>
      </c>
      <c r="C57" s="6" t="str">
        <f t="shared" si="0"/>
        <v>10 / 4</v>
      </c>
      <c r="D57" s="7">
        <v>3754.42</v>
      </c>
      <c r="E57" s="5" t="s">
        <v>219</v>
      </c>
      <c r="F57" s="6">
        <v>4</v>
      </c>
      <c r="G57" s="6" t="str">
        <f t="shared" si="3"/>
        <v>9b / 4</v>
      </c>
      <c r="H57" s="8">
        <v>3524.69</v>
      </c>
      <c r="I57" s="5" t="s">
        <v>219</v>
      </c>
      <c r="J57" s="6">
        <v>4</v>
      </c>
      <c r="K57" s="6" t="str">
        <f t="shared" si="4"/>
        <v>9b / 4</v>
      </c>
      <c r="L57" s="7">
        <v>3609.29</v>
      </c>
      <c r="M57" s="5" t="s">
        <v>219</v>
      </c>
      <c r="N57" s="6">
        <v>3</v>
      </c>
      <c r="O57" s="6" t="s">
        <v>224</v>
      </c>
      <c r="P57" s="8">
        <v>3275.9</v>
      </c>
      <c r="Q57" s="41" t="s">
        <v>219</v>
      </c>
      <c r="R57" s="42">
        <v>3</v>
      </c>
      <c r="S57" s="42" t="s">
        <v>224</v>
      </c>
      <c r="T57" s="17">
        <v>3451.45</v>
      </c>
      <c r="V57" s="41" t="s">
        <v>222</v>
      </c>
      <c r="W57" s="42">
        <v>3</v>
      </c>
    </row>
    <row r="58" spans="1:23" x14ac:dyDescent="0.3">
      <c r="A58" s="5">
        <v>10</v>
      </c>
      <c r="B58" s="6">
        <v>5</v>
      </c>
      <c r="C58" s="6" t="str">
        <f t="shared" si="0"/>
        <v>10 / 5</v>
      </c>
      <c r="D58" s="7">
        <v>4222.16</v>
      </c>
      <c r="E58" s="5" t="s">
        <v>219</v>
      </c>
      <c r="F58" s="6">
        <v>5</v>
      </c>
      <c r="G58" s="6" t="str">
        <f t="shared" si="3"/>
        <v>9b / 5</v>
      </c>
      <c r="H58" s="8">
        <v>3841.68</v>
      </c>
      <c r="I58" s="5" t="s">
        <v>219</v>
      </c>
      <c r="J58" s="6">
        <v>5</v>
      </c>
      <c r="K58" s="6" t="str">
        <f t="shared" si="4"/>
        <v>9b / 5</v>
      </c>
      <c r="L58" s="7">
        <v>3933.88</v>
      </c>
      <c r="M58" s="5" t="s">
        <v>219</v>
      </c>
      <c r="N58" s="6">
        <v>4</v>
      </c>
      <c r="O58" s="6" t="s">
        <v>225</v>
      </c>
      <c r="P58" s="8">
        <v>3695.91</v>
      </c>
      <c r="Q58" s="41" t="s">
        <v>219</v>
      </c>
      <c r="R58" s="42">
        <v>4</v>
      </c>
      <c r="S58" s="42" t="s">
        <v>225</v>
      </c>
      <c r="T58" s="17">
        <v>3764.11</v>
      </c>
      <c r="V58" s="41" t="s">
        <v>222</v>
      </c>
      <c r="W58" s="42">
        <v>4</v>
      </c>
    </row>
    <row r="59" spans="1:23" x14ac:dyDescent="0.3">
      <c r="A59" s="5">
        <v>11</v>
      </c>
      <c r="B59" s="6">
        <v>1</v>
      </c>
      <c r="C59" s="6" t="str">
        <f t="shared" si="0"/>
        <v>11 / 1</v>
      </c>
      <c r="D59" s="7">
        <v>3052.75</v>
      </c>
      <c r="E59" s="5">
        <v>10</v>
      </c>
      <c r="F59" s="6">
        <v>1</v>
      </c>
      <c r="G59" s="6" t="str">
        <f t="shared" si="3"/>
        <v>10 / 1</v>
      </c>
      <c r="H59" s="8">
        <v>3037.96</v>
      </c>
      <c r="I59" s="5">
        <v>10</v>
      </c>
      <c r="J59" s="6">
        <v>1</v>
      </c>
      <c r="K59" s="6" t="str">
        <f t="shared" si="4"/>
        <v>10 / 1</v>
      </c>
      <c r="L59" s="7">
        <v>3110.86</v>
      </c>
      <c r="M59" s="5" t="s">
        <v>219</v>
      </c>
      <c r="N59" s="6">
        <v>5</v>
      </c>
      <c r="O59" s="6" t="s">
        <v>226</v>
      </c>
      <c r="P59" s="8">
        <v>4028.29</v>
      </c>
      <c r="Q59" s="41" t="s">
        <v>219</v>
      </c>
      <c r="R59" s="42">
        <v>5</v>
      </c>
      <c r="S59" s="42" t="s">
        <v>226</v>
      </c>
      <c r="T59" s="17">
        <v>4088.7</v>
      </c>
      <c r="V59" s="41" t="s">
        <v>222</v>
      </c>
      <c r="W59" s="42">
        <v>5</v>
      </c>
    </row>
    <row r="60" spans="1:23" x14ac:dyDescent="0.3">
      <c r="A60" s="5">
        <v>11</v>
      </c>
      <c r="B60" s="6">
        <v>2</v>
      </c>
      <c r="C60" s="6" t="str">
        <f t="shared" si="0"/>
        <v>11 / 2</v>
      </c>
      <c r="D60" s="7">
        <v>3385.14</v>
      </c>
      <c r="E60" s="5">
        <v>10</v>
      </c>
      <c r="F60" s="6">
        <v>2</v>
      </c>
      <c r="G60" s="6" t="str">
        <f t="shared" si="3"/>
        <v>10 / 2</v>
      </c>
      <c r="H60" s="8">
        <v>3359.87</v>
      </c>
      <c r="I60" s="5">
        <v>10</v>
      </c>
      <c r="J60" s="6">
        <v>2</v>
      </c>
      <c r="K60" s="6" t="str">
        <f t="shared" si="4"/>
        <v>10 / 2</v>
      </c>
      <c r="L60" s="7">
        <v>3440.51</v>
      </c>
      <c r="M60" s="5" t="s">
        <v>219</v>
      </c>
      <c r="N60" s="6">
        <v>6</v>
      </c>
      <c r="O60" s="6" t="s">
        <v>227</v>
      </c>
      <c r="P60" s="8">
        <v>4294.16</v>
      </c>
      <c r="Q60" s="41" t="s">
        <v>219</v>
      </c>
      <c r="R60" s="42">
        <v>6</v>
      </c>
      <c r="S60" s="42" t="s">
        <v>227</v>
      </c>
      <c r="T60" s="17">
        <v>4358.55</v>
      </c>
      <c r="V60" s="41" t="s">
        <v>222</v>
      </c>
      <c r="W60" s="42">
        <v>6</v>
      </c>
    </row>
    <row r="61" spans="1:23" x14ac:dyDescent="0.3">
      <c r="A61" s="5"/>
      <c r="D61" s="7"/>
      <c r="E61" s="5"/>
      <c r="H61" s="8"/>
      <c r="I61" s="5"/>
      <c r="L61" s="7"/>
      <c r="M61" s="5"/>
      <c r="P61" s="8"/>
      <c r="Q61" s="41" t="s">
        <v>228</v>
      </c>
      <c r="R61" s="42">
        <v>1</v>
      </c>
      <c r="S61" s="42" t="s">
        <v>229</v>
      </c>
      <c r="T61" s="17">
        <v>2952.16</v>
      </c>
      <c r="V61" s="41">
        <v>12</v>
      </c>
      <c r="W61" s="42">
        <v>1</v>
      </c>
    </row>
    <row r="62" spans="1:23" x14ac:dyDescent="0.3">
      <c r="A62" s="5"/>
      <c r="D62" s="7"/>
      <c r="E62" s="5"/>
      <c r="H62" s="8"/>
      <c r="I62" s="5"/>
      <c r="L62" s="7"/>
      <c r="M62" s="5"/>
      <c r="P62" s="8"/>
      <c r="Q62" s="41" t="s">
        <v>228</v>
      </c>
      <c r="R62" s="42">
        <v>2</v>
      </c>
      <c r="S62" s="42" t="s">
        <v>230</v>
      </c>
      <c r="T62" s="17">
        <v>3416.4</v>
      </c>
      <c r="V62" s="41">
        <v>12</v>
      </c>
      <c r="W62" s="42">
        <v>2</v>
      </c>
    </row>
    <row r="63" spans="1:23" x14ac:dyDescent="0.3">
      <c r="A63" s="5"/>
      <c r="D63" s="7"/>
      <c r="E63" s="5"/>
      <c r="H63" s="8"/>
      <c r="I63" s="5"/>
      <c r="L63" s="7"/>
      <c r="M63" s="5"/>
      <c r="P63" s="8"/>
      <c r="Q63" s="41" t="s">
        <v>228</v>
      </c>
      <c r="R63" s="42">
        <v>3</v>
      </c>
      <c r="S63" s="42" t="s">
        <v>231</v>
      </c>
      <c r="T63" s="17">
        <v>3689.63</v>
      </c>
      <c r="V63" s="41">
        <v>12</v>
      </c>
      <c r="W63" s="42">
        <v>3</v>
      </c>
    </row>
    <row r="64" spans="1:23" x14ac:dyDescent="0.3">
      <c r="A64" s="5"/>
      <c r="D64" s="7"/>
      <c r="E64" s="5"/>
      <c r="H64" s="8"/>
      <c r="I64" s="5"/>
      <c r="L64" s="7"/>
      <c r="M64" s="5"/>
      <c r="P64" s="8"/>
      <c r="Q64" s="41" t="s">
        <v>228</v>
      </c>
      <c r="R64" s="42">
        <v>4</v>
      </c>
      <c r="S64" s="42" t="s">
        <v>232</v>
      </c>
      <c r="T64" s="17">
        <v>4022.45</v>
      </c>
      <c r="V64" s="41">
        <v>12</v>
      </c>
      <c r="W64" s="42">
        <v>4</v>
      </c>
    </row>
    <row r="65" spans="1:23" x14ac:dyDescent="0.3">
      <c r="A65" s="5"/>
      <c r="D65" s="7"/>
      <c r="E65" s="5"/>
      <c r="H65" s="8"/>
      <c r="I65" s="5"/>
      <c r="L65" s="7"/>
      <c r="M65" s="5"/>
      <c r="P65" s="8"/>
      <c r="Q65" s="41" t="s">
        <v>228</v>
      </c>
      <c r="R65" s="42">
        <v>5</v>
      </c>
      <c r="S65" s="42" t="s">
        <v>233</v>
      </c>
      <c r="T65" s="17">
        <v>4365.6000000000004</v>
      </c>
      <c r="V65" s="41">
        <v>12</v>
      </c>
      <c r="W65" s="42">
        <v>5</v>
      </c>
    </row>
    <row r="66" spans="1:23" ht="13.5" customHeight="1" x14ac:dyDescent="0.3">
      <c r="A66" s="5"/>
      <c r="D66" s="7"/>
      <c r="E66" s="5"/>
      <c r="H66" s="8"/>
      <c r="I66" s="5"/>
      <c r="L66" s="7"/>
      <c r="M66" s="5"/>
      <c r="P66" s="8"/>
      <c r="Q66" s="41" t="s">
        <v>228</v>
      </c>
      <c r="R66" s="42">
        <v>6</v>
      </c>
      <c r="S66" s="42" t="s">
        <v>234</v>
      </c>
      <c r="T66" s="17">
        <v>4498.6499999999996</v>
      </c>
      <c r="V66" s="41">
        <v>12</v>
      </c>
      <c r="W66" s="42">
        <v>6</v>
      </c>
    </row>
    <row r="67" spans="1:23" x14ac:dyDescent="0.3">
      <c r="A67" s="5">
        <v>11</v>
      </c>
      <c r="B67" s="6">
        <v>3</v>
      </c>
      <c r="C67" s="6" t="str">
        <f t="shared" si="0"/>
        <v>11 / 3</v>
      </c>
      <c r="D67" s="7">
        <v>3631.3</v>
      </c>
      <c r="E67" s="5">
        <v>10</v>
      </c>
      <c r="F67" s="6">
        <v>3</v>
      </c>
      <c r="G67" s="6" t="str">
        <f t="shared" si="3"/>
        <v>10 / 3</v>
      </c>
      <c r="H67" s="8">
        <v>3613.46</v>
      </c>
      <c r="I67" s="5">
        <v>10</v>
      </c>
      <c r="J67" s="6">
        <v>3</v>
      </c>
      <c r="K67" s="6" t="str">
        <f t="shared" si="4"/>
        <v>10 / 3</v>
      </c>
      <c r="L67" s="7">
        <v>3700.18</v>
      </c>
      <c r="M67" s="5">
        <v>10</v>
      </c>
      <c r="N67" s="6">
        <v>1</v>
      </c>
      <c r="O67" s="6" t="s">
        <v>235</v>
      </c>
      <c r="P67" s="8">
        <v>3185.52</v>
      </c>
      <c r="Q67" s="41">
        <v>10</v>
      </c>
      <c r="R67" s="42">
        <v>1</v>
      </c>
      <c r="S67" s="42" t="s">
        <v>235</v>
      </c>
      <c r="T67" s="17">
        <v>3331.93</v>
      </c>
      <c r="V67" s="41">
        <v>13</v>
      </c>
      <c r="W67" s="42">
        <v>1</v>
      </c>
    </row>
    <row r="68" spans="1:23" x14ac:dyDescent="0.3">
      <c r="A68" s="5">
        <v>11</v>
      </c>
      <c r="B68" s="6">
        <v>4</v>
      </c>
      <c r="C68" s="6" t="str">
        <f t="shared" si="0"/>
        <v>11 / 4</v>
      </c>
      <c r="D68" s="7">
        <v>4000.58</v>
      </c>
      <c r="E68" s="5">
        <v>10</v>
      </c>
      <c r="F68" s="6">
        <v>4</v>
      </c>
      <c r="G68" s="6" t="str">
        <f t="shared" si="3"/>
        <v>10 / 4</v>
      </c>
      <c r="H68" s="8">
        <v>3867.05</v>
      </c>
      <c r="I68" s="5">
        <v>10</v>
      </c>
      <c r="J68" s="6">
        <v>4</v>
      </c>
      <c r="K68" s="6" t="str">
        <f t="shared" si="4"/>
        <v>10 / 4</v>
      </c>
      <c r="L68" s="7">
        <v>3959.86</v>
      </c>
      <c r="M68" s="5">
        <v>10</v>
      </c>
      <c r="N68" s="6">
        <v>2</v>
      </c>
      <c r="O68" s="6" t="s">
        <v>236</v>
      </c>
      <c r="P68" s="8">
        <v>3523.08</v>
      </c>
      <c r="Q68" s="41">
        <v>10</v>
      </c>
      <c r="R68" s="42">
        <v>2</v>
      </c>
      <c r="S68" s="42" t="s">
        <v>236</v>
      </c>
      <c r="T68" s="17">
        <v>3613.93</v>
      </c>
      <c r="V68" s="41">
        <v>13</v>
      </c>
      <c r="W68" s="42">
        <v>2</v>
      </c>
    </row>
    <row r="69" spans="1:23" x14ac:dyDescent="0.3">
      <c r="A69" s="5">
        <v>11</v>
      </c>
      <c r="B69" s="6">
        <v>5</v>
      </c>
      <c r="C69" s="6" t="str">
        <f t="shared" si="0"/>
        <v>11 / 5</v>
      </c>
      <c r="D69" s="7">
        <v>4536.05</v>
      </c>
      <c r="E69" s="5">
        <v>10</v>
      </c>
      <c r="F69" s="6">
        <v>5</v>
      </c>
      <c r="G69" s="6" t="str">
        <f t="shared" si="3"/>
        <v>10 / 5</v>
      </c>
      <c r="H69" s="8">
        <v>4348.83</v>
      </c>
      <c r="I69" s="5">
        <v>10</v>
      </c>
      <c r="J69" s="6">
        <v>5</v>
      </c>
      <c r="K69" s="6" t="str">
        <f t="shared" si="4"/>
        <v>10 / 5</v>
      </c>
      <c r="L69" s="7">
        <v>4453.2</v>
      </c>
      <c r="M69" s="5">
        <v>10</v>
      </c>
      <c r="N69" s="6">
        <v>3</v>
      </c>
      <c r="O69" s="6" t="s">
        <v>237</v>
      </c>
      <c r="P69" s="8">
        <v>3788.98</v>
      </c>
      <c r="Q69" s="41">
        <v>10</v>
      </c>
      <c r="R69" s="42">
        <v>3</v>
      </c>
      <c r="S69" s="42" t="s">
        <v>237</v>
      </c>
      <c r="T69" s="17">
        <v>3915.01</v>
      </c>
      <c r="V69" s="41">
        <v>13</v>
      </c>
      <c r="W69" s="42">
        <v>3</v>
      </c>
    </row>
    <row r="70" spans="1:23" x14ac:dyDescent="0.3">
      <c r="A70" s="5">
        <v>12</v>
      </c>
      <c r="B70" s="6">
        <v>1</v>
      </c>
      <c r="C70" s="6" t="str">
        <f t="shared" si="0"/>
        <v>12 / 1</v>
      </c>
      <c r="D70" s="7">
        <v>3163.55</v>
      </c>
      <c r="E70" s="5">
        <v>11</v>
      </c>
      <c r="F70" s="6">
        <v>1</v>
      </c>
      <c r="G70" s="6" t="str">
        <f t="shared" si="3"/>
        <v>11 / 1</v>
      </c>
      <c r="H70" s="8">
        <v>3148.75</v>
      </c>
      <c r="I70" s="5">
        <v>11</v>
      </c>
      <c r="J70" s="6">
        <v>1</v>
      </c>
      <c r="K70" s="6" t="str">
        <f t="shared" si="4"/>
        <v>11 / 1</v>
      </c>
      <c r="L70" s="7">
        <v>3224.33</v>
      </c>
      <c r="M70" s="5">
        <v>10</v>
      </c>
      <c r="N70" s="6">
        <v>4</v>
      </c>
      <c r="O70" s="6" t="s">
        <v>238</v>
      </c>
      <c r="P70" s="8">
        <v>4054.9</v>
      </c>
      <c r="Q70" s="41">
        <v>10</v>
      </c>
      <c r="R70" s="42">
        <v>4</v>
      </c>
      <c r="S70" s="42" t="s">
        <v>238</v>
      </c>
      <c r="T70" s="17">
        <v>4238.32</v>
      </c>
      <c r="V70" s="41">
        <v>13</v>
      </c>
      <c r="W70" s="42">
        <v>4</v>
      </c>
    </row>
    <row r="71" spans="1:23" x14ac:dyDescent="0.3">
      <c r="A71" s="5">
        <v>12</v>
      </c>
      <c r="B71" s="6">
        <v>2</v>
      </c>
      <c r="C71" s="6" t="str">
        <f t="shared" si="0"/>
        <v>12 / 2</v>
      </c>
      <c r="D71" s="7">
        <v>3508.21</v>
      </c>
      <c r="E71" s="5">
        <v>11</v>
      </c>
      <c r="F71" s="6">
        <v>2</v>
      </c>
      <c r="G71" s="6" t="str">
        <f t="shared" si="3"/>
        <v>11 / 2</v>
      </c>
      <c r="H71" s="8">
        <v>3486.69</v>
      </c>
      <c r="I71" s="5">
        <v>11</v>
      </c>
      <c r="J71" s="6">
        <v>2</v>
      </c>
      <c r="K71" s="6" t="str">
        <f t="shared" si="4"/>
        <v>11 / 2</v>
      </c>
      <c r="L71" s="7">
        <v>3570.37</v>
      </c>
      <c r="M71" s="5">
        <v>10</v>
      </c>
      <c r="N71" s="6">
        <v>5</v>
      </c>
      <c r="O71" s="6" t="s">
        <v>239</v>
      </c>
      <c r="P71" s="8">
        <v>4560.08</v>
      </c>
      <c r="Q71" s="41">
        <v>10</v>
      </c>
      <c r="R71" s="42">
        <v>5</v>
      </c>
      <c r="S71" s="42" t="s">
        <v>239</v>
      </c>
      <c r="T71" s="17">
        <v>4628.4399999999996</v>
      </c>
      <c r="V71" s="41">
        <v>13</v>
      </c>
      <c r="W71" s="42">
        <v>5</v>
      </c>
    </row>
    <row r="72" spans="1:23" x14ac:dyDescent="0.3">
      <c r="A72" s="5">
        <v>12</v>
      </c>
      <c r="B72" s="6">
        <v>3</v>
      </c>
      <c r="C72" s="6" t="str">
        <f t="shared" si="0"/>
        <v>12 / 3</v>
      </c>
      <c r="D72" s="7">
        <v>4000.58</v>
      </c>
      <c r="E72" s="5">
        <v>11</v>
      </c>
      <c r="F72" s="6">
        <v>3</v>
      </c>
      <c r="G72" s="6" t="str">
        <f t="shared" si="3"/>
        <v>11 / 3</v>
      </c>
      <c r="H72" s="8">
        <v>3740.24</v>
      </c>
      <c r="I72" s="5">
        <v>11</v>
      </c>
      <c r="J72" s="6">
        <v>3</v>
      </c>
      <c r="K72" s="6" t="str">
        <f t="shared" si="4"/>
        <v>11 / 3</v>
      </c>
      <c r="L72" s="7">
        <v>3830.01</v>
      </c>
      <c r="M72" s="5">
        <v>10</v>
      </c>
      <c r="N72" s="6">
        <v>6</v>
      </c>
      <c r="O72" s="9" t="s">
        <v>240</v>
      </c>
      <c r="P72" s="8">
        <v>4679.7299999999996</v>
      </c>
      <c r="Q72" s="41">
        <v>10</v>
      </c>
      <c r="R72" s="42">
        <v>6</v>
      </c>
      <c r="S72" s="43" t="s">
        <v>240</v>
      </c>
      <c r="T72" s="17">
        <v>4749.8900000000003</v>
      </c>
      <c r="V72" s="41">
        <v>13</v>
      </c>
      <c r="W72" s="42">
        <v>6</v>
      </c>
    </row>
    <row r="73" spans="1:23" x14ac:dyDescent="0.3">
      <c r="A73" s="5">
        <v>12</v>
      </c>
      <c r="B73" s="6">
        <v>4</v>
      </c>
      <c r="C73" s="6" t="str">
        <f t="shared" ref="C73:C89" si="5">CONCATENATE(A73," / ",B73)</f>
        <v>12 / 4</v>
      </c>
      <c r="D73" s="7">
        <v>4431.43</v>
      </c>
      <c r="E73" s="5">
        <v>11</v>
      </c>
      <c r="F73" s="6">
        <v>4</v>
      </c>
      <c r="G73" s="6" t="str">
        <f t="shared" si="3"/>
        <v>11 / 4</v>
      </c>
      <c r="H73" s="8">
        <v>4120.6000000000004</v>
      </c>
      <c r="I73" s="5">
        <v>11</v>
      </c>
      <c r="J73" s="6">
        <v>4</v>
      </c>
      <c r="K73" s="6" t="str">
        <f t="shared" si="4"/>
        <v>11 / 4</v>
      </c>
      <c r="L73" s="7">
        <v>4219.49</v>
      </c>
      <c r="M73" s="5">
        <v>11</v>
      </c>
      <c r="N73" s="6">
        <v>1</v>
      </c>
      <c r="O73" s="6" t="s">
        <v>241</v>
      </c>
      <c r="P73" s="8">
        <v>3301.71</v>
      </c>
      <c r="Q73" s="41">
        <v>11</v>
      </c>
      <c r="R73" s="42">
        <v>1</v>
      </c>
      <c r="S73" s="42" t="s">
        <v>241</v>
      </c>
      <c r="T73" s="17">
        <v>3457.1</v>
      </c>
      <c r="V73" s="41">
        <v>14</v>
      </c>
      <c r="W73" s="42">
        <v>1</v>
      </c>
    </row>
    <row r="74" spans="1:23" x14ac:dyDescent="0.3">
      <c r="A74" s="5">
        <v>12</v>
      </c>
      <c r="B74" s="6">
        <v>5</v>
      </c>
      <c r="C74" s="6" t="str">
        <f t="shared" si="5"/>
        <v>12 / 5</v>
      </c>
      <c r="D74" s="7">
        <v>4985.3599999999997</v>
      </c>
      <c r="E74" s="5">
        <v>11</v>
      </c>
      <c r="F74" s="6">
        <v>5</v>
      </c>
      <c r="G74" s="6" t="str">
        <f t="shared" si="3"/>
        <v>11 / 5</v>
      </c>
      <c r="H74" s="8">
        <v>4672.13</v>
      </c>
      <c r="I74" s="5">
        <v>11</v>
      </c>
      <c r="J74" s="6">
        <v>5</v>
      </c>
      <c r="K74" s="6" t="str">
        <f t="shared" si="4"/>
        <v>11 / 5</v>
      </c>
      <c r="L74" s="7">
        <v>4784.26</v>
      </c>
      <c r="M74" s="5">
        <v>11</v>
      </c>
      <c r="N74" s="6">
        <v>2</v>
      </c>
      <c r="O74" s="6" t="s">
        <v>242</v>
      </c>
      <c r="P74" s="8">
        <v>3656.06</v>
      </c>
      <c r="Q74" s="41">
        <v>11</v>
      </c>
      <c r="R74" s="42">
        <v>2</v>
      </c>
      <c r="S74" s="42" t="s">
        <v>242</v>
      </c>
      <c r="T74" s="17">
        <v>3803.91</v>
      </c>
      <c r="V74" s="41">
        <v>14</v>
      </c>
      <c r="W74" s="42">
        <v>2</v>
      </c>
    </row>
    <row r="75" spans="1:23" x14ac:dyDescent="0.3">
      <c r="A75" s="5">
        <v>13</v>
      </c>
      <c r="B75" s="6">
        <v>1</v>
      </c>
      <c r="C75" s="6" t="str">
        <f t="shared" si="5"/>
        <v>13 / 1</v>
      </c>
      <c r="D75" s="7">
        <v>3473.99</v>
      </c>
      <c r="E75" s="5">
        <v>12</v>
      </c>
      <c r="F75" s="6">
        <v>1</v>
      </c>
      <c r="G75" s="6" t="str">
        <f t="shared" si="3"/>
        <v>12 / 1</v>
      </c>
      <c r="H75" s="8">
        <v>3259.55</v>
      </c>
      <c r="I75" s="5">
        <v>12</v>
      </c>
      <c r="J75" s="6">
        <v>1</v>
      </c>
      <c r="K75" s="6" t="str">
        <f t="shared" si="4"/>
        <v>12 / 1</v>
      </c>
      <c r="L75" s="7">
        <v>3337.78</v>
      </c>
      <c r="M75" s="5">
        <v>11</v>
      </c>
      <c r="N75" s="6">
        <v>3</v>
      </c>
      <c r="O75" s="6" t="s">
        <v>243</v>
      </c>
      <c r="P75" s="8">
        <v>3921.94</v>
      </c>
      <c r="Q75" s="41">
        <v>11</v>
      </c>
      <c r="R75" s="42">
        <v>3</v>
      </c>
      <c r="S75" s="42" t="s">
        <v>243</v>
      </c>
      <c r="T75" s="17">
        <v>4119.43</v>
      </c>
      <c r="V75" s="41">
        <v>14</v>
      </c>
      <c r="W75" s="42">
        <v>3</v>
      </c>
    </row>
    <row r="76" spans="1:23" x14ac:dyDescent="0.3">
      <c r="A76" s="5">
        <v>13</v>
      </c>
      <c r="B76" s="6">
        <v>2</v>
      </c>
      <c r="C76" s="6" t="str">
        <f t="shared" si="5"/>
        <v>13 / 2</v>
      </c>
      <c r="D76" s="7">
        <v>3853.26</v>
      </c>
      <c r="E76" s="5">
        <v>12</v>
      </c>
      <c r="F76" s="6">
        <v>2</v>
      </c>
      <c r="G76" s="6" t="str">
        <f t="shared" si="3"/>
        <v>12 / 2</v>
      </c>
      <c r="H76" s="8">
        <v>3613.46</v>
      </c>
      <c r="I76" s="5">
        <v>12</v>
      </c>
      <c r="J76" s="6">
        <v>2</v>
      </c>
      <c r="K76" s="6" t="str">
        <f t="shared" si="4"/>
        <v>12 / 2</v>
      </c>
      <c r="L76" s="7">
        <v>3700.18</v>
      </c>
      <c r="M76" s="5">
        <v>11</v>
      </c>
      <c r="N76" s="6">
        <v>4</v>
      </c>
      <c r="O76" s="6" t="s">
        <v>244</v>
      </c>
      <c r="P76" s="8">
        <v>4320.76</v>
      </c>
      <c r="Q76" s="41">
        <v>11</v>
      </c>
      <c r="R76" s="42">
        <v>4</v>
      </c>
      <c r="S76" s="42" t="s">
        <v>244</v>
      </c>
      <c r="T76" s="17">
        <v>4477.63</v>
      </c>
      <c r="V76" s="41">
        <v>14</v>
      </c>
      <c r="W76" s="42">
        <v>4</v>
      </c>
    </row>
    <row r="77" spans="1:23" x14ac:dyDescent="0.3">
      <c r="A77" s="5">
        <v>13</v>
      </c>
      <c r="B77" s="6">
        <v>3</v>
      </c>
      <c r="C77" s="6" t="str">
        <f t="shared" si="5"/>
        <v>13 / 3</v>
      </c>
      <c r="D77" s="7">
        <v>4059.26</v>
      </c>
      <c r="E77" s="5">
        <v>12</v>
      </c>
      <c r="F77" s="6">
        <v>3</v>
      </c>
      <c r="G77" s="6" t="str">
        <f t="shared" si="3"/>
        <v>12 / 3</v>
      </c>
      <c r="H77" s="8">
        <v>4120.6000000000004</v>
      </c>
      <c r="I77" s="5">
        <v>12</v>
      </c>
      <c r="J77" s="6">
        <v>3</v>
      </c>
      <c r="K77" s="6" t="str">
        <f t="shared" si="4"/>
        <v>12 / 3</v>
      </c>
      <c r="L77" s="7">
        <v>4219.49</v>
      </c>
      <c r="M77" s="5">
        <v>11</v>
      </c>
      <c r="N77" s="6">
        <v>5</v>
      </c>
      <c r="O77" s="6" t="s">
        <v>245</v>
      </c>
      <c r="P77" s="8">
        <v>4899.09</v>
      </c>
      <c r="Q77" s="41">
        <v>11</v>
      </c>
      <c r="R77" s="42">
        <v>5</v>
      </c>
      <c r="S77" s="42" t="s">
        <v>245</v>
      </c>
      <c r="T77" s="17">
        <v>4972.55</v>
      </c>
      <c r="V77" s="41">
        <v>14</v>
      </c>
      <c r="W77" s="42">
        <v>5</v>
      </c>
    </row>
    <row r="78" spans="1:23" x14ac:dyDescent="0.3">
      <c r="A78" s="5">
        <v>13</v>
      </c>
      <c r="B78" s="6">
        <v>4</v>
      </c>
      <c r="C78" s="6" t="str">
        <f t="shared" si="5"/>
        <v>13 / 4</v>
      </c>
      <c r="D78" s="7">
        <v>4459.09</v>
      </c>
      <c r="E78" s="5">
        <v>12</v>
      </c>
      <c r="F78" s="6">
        <v>4</v>
      </c>
      <c r="G78" s="6" t="str">
        <f t="shared" si="3"/>
        <v>12 / 4</v>
      </c>
      <c r="H78" s="8">
        <v>4564.37</v>
      </c>
      <c r="I78" s="5">
        <v>12</v>
      </c>
      <c r="J78" s="6">
        <v>4</v>
      </c>
      <c r="K78" s="6" t="str">
        <f t="shared" si="4"/>
        <v>12 / 4</v>
      </c>
      <c r="L78" s="7">
        <v>4673.92</v>
      </c>
      <c r="M78" s="5">
        <v>11</v>
      </c>
      <c r="N78" s="6">
        <v>6</v>
      </c>
      <c r="O78" s="9" t="s">
        <v>246</v>
      </c>
      <c r="P78" s="8">
        <v>5164.99</v>
      </c>
      <c r="Q78" s="41">
        <v>11</v>
      </c>
      <c r="R78" s="42">
        <v>6</v>
      </c>
      <c r="S78" s="43" t="s">
        <v>246</v>
      </c>
      <c r="T78" s="17">
        <v>5242.43</v>
      </c>
      <c r="V78" s="41">
        <v>14</v>
      </c>
      <c r="W78" s="42">
        <v>6</v>
      </c>
    </row>
    <row r="79" spans="1:23" x14ac:dyDescent="0.3">
      <c r="A79" s="5">
        <v>13</v>
      </c>
      <c r="B79" s="6">
        <v>5</v>
      </c>
      <c r="C79" s="6" t="str">
        <f t="shared" si="5"/>
        <v>13 / 5</v>
      </c>
      <c r="D79" s="7">
        <v>5016.5</v>
      </c>
      <c r="E79" s="5">
        <v>12</v>
      </c>
      <c r="F79" s="6">
        <v>5</v>
      </c>
      <c r="G79" s="6" t="str">
        <f t="shared" si="3"/>
        <v>12 / 5</v>
      </c>
      <c r="H79" s="8">
        <v>5134.92</v>
      </c>
      <c r="I79" s="5">
        <v>12</v>
      </c>
      <c r="J79" s="6">
        <v>5</v>
      </c>
      <c r="K79" s="6" t="str">
        <f t="shared" si="4"/>
        <v>12 / 5</v>
      </c>
      <c r="L79" s="7">
        <v>5258.16</v>
      </c>
      <c r="M79" s="5">
        <v>12</v>
      </c>
      <c r="N79" s="6">
        <v>1</v>
      </c>
      <c r="O79" s="6" t="s">
        <v>247</v>
      </c>
      <c r="P79" s="8">
        <v>3417.88</v>
      </c>
      <c r="Q79" s="41">
        <v>12</v>
      </c>
      <c r="R79" s="42">
        <v>1</v>
      </c>
      <c r="S79" s="42" t="s">
        <v>247</v>
      </c>
      <c r="T79" s="17">
        <v>3582.23</v>
      </c>
      <c r="V79" s="41">
        <v>15</v>
      </c>
      <c r="W79" s="42">
        <v>1</v>
      </c>
    </row>
    <row r="80" spans="1:23" x14ac:dyDescent="0.3">
      <c r="A80" s="5">
        <v>14</v>
      </c>
      <c r="B80" s="6">
        <v>1</v>
      </c>
      <c r="C80" s="6" t="str">
        <f t="shared" si="5"/>
        <v>14 / 1</v>
      </c>
      <c r="D80" s="7">
        <v>3768.43</v>
      </c>
      <c r="E80" s="5">
        <v>13</v>
      </c>
      <c r="F80" s="6">
        <v>1</v>
      </c>
      <c r="G80" s="6" t="str">
        <f t="shared" si="3"/>
        <v>13 / 1</v>
      </c>
      <c r="H80" s="8">
        <v>3578.22</v>
      </c>
      <c r="I80" s="5">
        <v>13</v>
      </c>
      <c r="J80" s="6">
        <v>1</v>
      </c>
      <c r="K80" s="6" t="str">
        <f t="shared" si="4"/>
        <v>13 / 1</v>
      </c>
      <c r="L80" s="7">
        <v>3664.1</v>
      </c>
      <c r="M80" s="5">
        <v>12</v>
      </c>
      <c r="N80" s="6">
        <v>2</v>
      </c>
      <c r="O80" s="6" t="s">
        <v>248</v>
      </c>
      <c r="P80" s="8">
        <v>3788.98</v>
      </c>
      <c r="Q80" s="41">
        <v>12</v>
      </c>
      <c r="R80" s="42">
        <v>2</v>
      </c>
      <c r="S80" s="42" t="s">
        <v>248</v>
      </c>
      <c r="T80" s="17">
        <v>3956.45</v>
      </c>
      <c r="V80" s="41">
        <v>15</v>
      </c>
      <c r="W80" s="42">
        <v>2</v>
      </c>
    </row>
    <row r="81" spans="1:23" x14ac:dyDescent="0.3">
      <c r="A81" s="5">
        <v>14</v>
      </c>
      <c r="B81" s="6">
        <v>2</v>
      </c>
      <c r="C81" s="6" t="str">
        <f t="shared" si="5"/>
        <v>14 / 2</v>
      </c>
      <c r="D81" s="7">
        <v>4180.41</v>
      </c>
      <c r="E81" s="5">
        <v>13</v>
      </c>
      <c r="F81" s="6">
        <v>2</v>
      </c>
      <c r="G81" s="6" t="str">
        <f t="shared" si="3"/>
        <v>13 / 2</v>
      </c>
      <c r="H81" s="8">
        <v>3968.86</v>
      </c>
      <c r="I81" s="5">
        <v>13</v>
      </c>
      <c r="J81" s="6">
        <v>2</v>
      </c>
      <c r="K81" s="6" t="str">
        <f t="shared" si="4"/>
        <v>13 / 2</v>
      </c>
      <c r="L81" s="7">
        <v>4064.11</v>
      </c>
      <c r="M81" s="5">
        <v>12</v>
      </c>
      <c r="N81" s="6">
        <v>3</v>
      </c>
      <c r="O81" s="6" t="s">
        <v>249</v>
      </c>
      <c r="P81" s="8">
        <v>4320.76</v>
      </c>
      <c r="Q81" s="41">
        <v>12</v>
      </c>
      <c r="R81" s="42">
        <v>3</v>
      </c>
      <c r="S81" s="42" t="s">
        <v>249</v>
      </c>
      <c r="T81" s="17">
        <v>4407.8900000000003</v>
      </c>
      <c r="V81" s="41">
        <v>15</v>
      </c>
      <c r="W81" s="42">
        <v>3</v>
      </c>
    </row>
    <row r="82" spans="1:23" x14ac:dyDescent="0.3">
      <c r="A82" s="5">
        <v>14</v>
      </c>
      <c r="B82" s="6">
        <v>3</v>
      </c>
      <c r="C82" s="6" t="str">
        <f t="shared" si="5"/>
        <v>14 / 3</v>
      </c>
      <c r="D82" s="7">
        <v>4422.76</v>
      </c>
      <c r="E82" s="5">
        <v>13</v>
      </c>
      <c r="F82" s="6">
        <v>3</v>
      </c>
      <c r="G82" s="6" t="str">
        <f t="shared" si="3"/>
        <v>13 / 3</v>
      </c>
      <c r="H82" s="8">
        <v>4181.04</v>
      </c>
      <c r="I82" s="5">
        <v>13</v>
      </c>
      <c r="J82" s="6">
        <v>3</v>
      </c>
      <c r="K82" s="6" t="str">
        <f t="shared" si="4"/>
        <v>13 / 3</v>
      </c>
      <c r="L82" s="7">
        <v>4281.3900000000003</v>
      </c>
      <c r="M82" s="5">
        <v>12</v>
      </c>
      <c r="N82" s="6">
        <v>4</v>
      </c>
      <c r="O82" s="6" t="s">
        <v>250</v>
      </c>
      <c r="P82" s="8">
        <v>4786.09</v>
      </c>
      <c r="Q82" s="41">
        <v>12</v>
      </c>
      <c r="R82" s="42">
        <v>4</v>
      </c>
      <c r="S82" s="42" t="s">
        <v>250</v>
      </c>
      <c r="T82" s="17">
        <v>4890.8599999999997</v>
      </c>
      <c r="V82" s="41">
        <v>15</v>
      </c>
      <c r="W82" s="42">
        <v>4</v>
      </c>
    </row>
    <row r="83" spans="1:23" x14ac:dyDescent="0.3">
      <c r="A83" s="5">
        <v>14</v>
      </c>
      <c r="B83" s="6">
        <v>4</v>
      </c>
      <c r="C83" s="6" t="str">
        <f t="shared" si="5"/>
        <v>14 / 4</v>
      </c>
      <c r="D83" s="7">
        <v>4786.29</v>
      </c>
      <c r="E83" s="5">
        <v>13</v>
      </c>
      <c r="F83" s="6">
        <v>4</v>
      </c>
      <c r="G83" s="6" t="str">
        <f t="shared" si="3"/>
        <v>13 / 4</v>
      </c>
      <c r="H83" s="8">
        <v>4592.8599999999997</v>
      </c>
      <c r="I83" s="5">
        <v>13</v>
      </c>
      <c r="J83" s="6">
        <v>4</v>
      </c>
      <c r="K83" s="6" t="str">
        <f t="shared" si="4"/>
        <v>13 / 4</v>
      </c>
      <c r="L83" s="7">
        <v>4703.09</v>
      </c>
      <c r="M83" s="5">
        <v>12</v>
      </c>
      <c r="N83" s="6">
        <v>5</v>
      </c>
      <c r="O83" s="6" t="s">
        <v>251</v>
      </c>
      <c r="P83" s="8">
        <v>5384.36</v>
      </c>
      <c r="Q83" s="41">
        <v>12</v>
      </c>
      <c r="R83" s="42">
        <v>5</v>
      </c>
      <c r="S83" s="42" t="s">
        <v>251</v>
      </c>
      <c r="T83" s="17">
        <v>5465.08</v>
      </c>
      <c r="V83" s="41">
        <v>15</v>
      </c>
      <c r="W83" s="42">
        <v>5</v>
      </c>
    </row>
    <row r="84" spans="1:23" x14ac:dyDescent="0.3">
      <c r="A84" s="5">
        <v>14</v>
      </c>
      <c r="B84" s="6">
        <v>5</v>
      </c>
      <c r="C84" s="6" t="str">
        <f t="shared" si="5"/>
        <v>14 / 5</v>
      </c>
      <c r="D84" s="7">
        <v>5343.69</v>
      </c>
      <c r="E84" s="5">
        <v>13</v>
      </c>
      <c r="F84" s="6">
        <v>5</v>
      </c>
      <c r="G84" s="6" t="str">
        <f t="shared" si="3"/>
        <v>13 / 5</v>
      </c>
      <c r="H84" s="8">
        <v>5166.99</v>
      </c>
      <c r="I84" s="5">
        <v>13</v>
      </c>
      <c r="J84" s="6">
        <v>5</v>
      </c>
      <c r="K84" s="6" t="str">
        <f t="shared" si="4"/>
        <v>13 / 5</v>
      </c>
      <c r="L84" s="7">
        <v>5291</v>
      </c>
      <c r="M84" s="5">
        <v>12</v>
      </c>
      <c r="N84" s="6">
        <v>6</v>
      </c>
      <c r="O84" s="9" t="s">
        <v>252</v>
      </c>
      <c r="P84" s="8">
        <v>5650.25</v>
      </c>
      <c r="Q84" s="41">
        <v>12</v>
      </c>
      <c r="R84" s="42">
        <v>6</v>
      </c>
      <c r="S84" s="43" t="s">
        <v>252</v>
      </c>
      <c r="T84" s="17">
        <v>5734.95</v>
      </c>
      <c r="V84" s="41">
        <v>15</v>
      </c>
      <c r="W84" s="42">
        <v>6</v>
      </c>
    </row>
    <row r="85" spans="1:23" x14ac:dyDescent="0.3">
      <c r="A85" s="5">
        <v>15</v>
      </c>
      <c r="B85" s="6">
        <v>1</v>
      </c>
      <c r="C85" s="6" t="str">
        <f t="shared" si="5"/>
        <v>15 / 1</v>
      </c>
      <c r="D85" s="7">
        <v>4161.03</v>
      </c>
      <c r="E85" s="5">
        <v>14</v>
      </c>
      <c r="F85" s="6">
        <v>1</v>
      </c>
      <c r="G85" s="6" t="str">
        <f t="shared" si="3"/>
        <v>14 / 1</v>
      </c>
      <c r="H85" s="8">
        <v>3881.49</v>
      </c>
      <c r="I85" s="5">
        <v>14</v>
      </c>
      <c r="J85" s="6">
        <v>1</v>
      </c>
      <c r="K85" s="6" t="str">
        <f t="shared" si="4"/>
        <v>14 / 1</v>
      </c>
      <c r="L85" s="7">
        <v>3974.64</v>
      </c>
      <c r="M85" s="5">
        <v>13</v>
      </c>
      <c r="N85" s="6">
        <v>1</v>
      </c>
      <c r="O85" s="6" t="s">
        <v>253</v>
      </c>
      <c r="P85" s="8">
        <v>3752.03</v>
      </c>
      <c r="Q85" s="41">
        <v>13</v>
      </c>
      <c r="R85" s="42">
        <v>1</v>
      </c>
      <c r="S85" s="42" t="s">
        <v>253</v>
      </c>
      <c r="T85" s="17">
        <v>3996.72</v>
      </c>
      <c r="V85" s="41">
        <v>16</v>
      </c>
      <c r="W85" s="42">
        <v>1</v>
      </c>
    </row>
    <row r="86" spans="1:23" x14ac:dyDescent="0.3">
      <c r="A86" s="5">
        <v>15</v>
      </c>
      <c r="B86" s="6">
        <v>2</v>
      </c>
      <c r="C86" s="6" t="str">
        <f t="shared" si="5"/>
        <v>15 / 2</v>
      </c>
      <c r="D86" s="7">
        <v>4616.67</v>
      </c>
      <c r="E86" s="5">
        <v>14</v>
      </c>
      <c r="F86" s="6">
        <v>2</v>
      </c>
      <c r="G86" s="6" t="str">
        <f t="shared" si="3"/>
        <v>14 / 2</v>
      </c>
      <c r="H86" s="8">
        <v>4305.82</v>
      </c>
      <c r="I86" s="5">
        <v>14</v>
      </c>
      <c r="J86" s="6">
        <v>2</v>
      </c>
      <c r="K86" s="6" t="str">
        <f t="shared" si="4"/>
        <v>14 / 2</v>
      </c>
      <c r="L86" s="7">
        <v>4409.17</v>
      </c>
      <c r="M86" s="5">
        <v>13</v>
      </c>
      <c r="N86" s="6">
        <v>2</v>
      </c>
      <c r="O86" s="6" t="s">
        <v>254</v>
      </c>
      <c r="P86" s="8">
        <v>4161.6499999999996</v>
      </c>
      <c r="Q86" s="41">
        <v>13</v>
      </c>
      <c r="R86" s="42">
        <v>2</v>
      </c>
      <c r="S86" s="42" t="s">
        <v>254</v>
      </c>
      <c r="T86" s="17">
        <v>4335.42</v>
      </c>
      <c r="V86" s="41">
        <v>16</v>
      </c>
      <c r="W86" s="42">
        <v>2</v>
      </c>
    </row>
    <row r="87" spans="1:23" x14ac:dyDescent="0.3">
      <c r="A87" s="5">
        <v>15</v>
      </c>
      <c r="B87" s="6">
        <v>3</v>
      </c>
      <c r="C87" s="6" t="str">
        <f t="shared" si="5"/>
        <v>15 / 3</v>
      </c>
      <c r="D87" s="7">
        <v>4786.29</v>
      </c>
      <c r="E87" s="5">
        <v>14</v>
      </c>
      <c r="F87" s="6">
        <v>3</v>
      </c>
      <c r="G87" s="6" t="str">
        <f t="shared" si="3"/>
        <v>14 / 3</v>
      </c>
      <c r="H87" s="8">
        <v>4555.4399999999996</v>
      </c>
      <c r="I87" s="5">
        <v>14</v>
      </c>
      <c r="J87" s="6">
        <v>3</v>
      </c>
      <c r="K87" s="6" t="str">
        <f t="shared" si="4"/>
        <v>14 / 3</v>
      </c>
      <c r="L87" s="7">
        <v>4664.7700000000004</v>
      </c>
      <c r="M87" s="5">
        <v>13</v>
      </c>
      <c r="N87" s="6">
        <v>3</v>
      </c>
      <c r="O87" s="6" t="s">
        <v>255</v>
      </c>
      <c r="P87" s="8">
        <v>4384.1400000000003</v>
      </c>
      <c r="Q87" s="41">
        <v>13</v>
      </c>
      <c r="R87" s="42">
        <v>3</v>
      </c>
      <c r="S87" s="42" t="s">
        <v>255</v>
      </c>
      <c r="T87" s="17">
        <v>4685.32</v>
      </c>
      <c r="V87" s="41">
        <v>16</v>
      </c>
      <c r="W87" s="42">
        <v>3</v>
      </c>
    </row>
    <row r="88" spans="1:23" x14ac:dyDescent="0.3">
      <c r="A88" s="5">
        <v>15</v>
      </c>
      <c r="B88" s="6">
        <v>4</v>
      </c>
      <c r="C88" s="6" t="str">
        <f t="shared" si="5"/>
        <v>15 / 4</v>
      </c>
      <c r="D88" s="7">
        <v>5392.14</v>
      </c>
      <c r="E88" s="5">
        <v>14</v>
      </c>
      <c r="F88" s="6">
        <v>4</v>
      </c>
      <c r="G88" s="6" t="str">
        <f t="shared" si="3"/>
        <v>14 / 4</v>
      </c>
      <c r="H88" s="8">
        <v>4929.88</v>
      </c>
      <c r="I88" s="5">
        <v>14</v>
      </c>
      <c r="J88" s="6">
        <v>4</v>
      </c>
      <c r="K88" s="6" t="str">
        <f t="shared" si="4"/>
        <v>14 / 4</v>
      </c>
      <c r="L88" s="7">
        <v>5048.2</v>
      </c>
      <c r="M88" s="5">
        <v>13</v>
      </c>
      <c r="N88" s="6">
        <v>4</v>
      </c>
      <c r="O88" s="6" t="s">
        <v>256</v>
      </c>
      <c r="P88" s="8">
        <v>4815.97</v>
      </c>
      <c r="Q88" s="41">
        <v>13</v>
      </c>
      <c r="R88" s="42">
        <v>4</v>
      </c>
      <c r="S88" s="42" t="s">
        <v>256</v>
      </c>
      <c r="T88" s="17">
        <v>5093.03</v>
      </c>
      <c r="V88" s="41">
        <v>16</v>
      </c>
      <c r="W88" s="42">
        <v>4</v>
      </c>
    </row>
    <row r="89" spans="1:23" x14ac:dyDescent="0.3">
      <c r="A89" s="10">
        <v>15</v>
      </c>
      <c r="B89" s="11">
        <v>5</v>
      </c>
      <c r="C89" s="11" t="str">
        <f t="shared" si="5"/>
        <v>15 / 5</v>
      </c>
      <c r="D89" s="12">
        <v>5852.59</v>
      </c>
      <c r="E89" s="5">
        <v>14</v>
      </c>
      <c r="F89" s="6">
        <v>5</v>
      </c>
      <c r="G89" s="6" t="str">
        <f t="shared" si="3"/>
        <v>14 / 5</v>
      </c>
      <c r="H89" s="8">
        <v>5504</v>
      </c>
      <c r="I89" s="5">
        <v>14</v>
      </c>
      <c r="J89" s="6">
        <v>5</v>
      </c>
      <c r="K89" s="6" t="str">
        <f t="shared" si="4"/>
        <v>14 / 5</v>
      </c>
      <c r="L89" s="7">
        <v>5636.1</v>
      </c>
      <c r="M89" s="5">
        <v>13</v>
      </c>
      <c r="N89" s="6">
        <v>5</v>
      </c>
      <c r="O89" s="6" t="s">
        <v>257</v>
      </c>
      <c r="P89" s="8">
        <v>5417.98</v>
      </c>
      <c r="Q89" s="41">
        <v>13</v>
      </c>
      <c r="R89" s="42">
        <v>5</v>
      </c>
      <c r="S89" s="42" t="s">
        <v>257</v>
      </c>
      <c r="T89" s="17">
        <v>5586.51</v>
      </c>
      <c r="V89" s="41">
        <v>16</v>
      </c>
      <c r="W89" s="42">
        <v>5</v>
      </c>
    </row>
    <row r="90" spans="1:23" x14ac:dyDescent="0.3">
      <c r="E90" s="5">
        <v>15</v>
      </c>
      <c r="F90" s="6">
        <v>1</v>
      </c>
      <c r="G90" s="6" t="str">
        <f t="shared" si="3"/>
        <v>15 / 1</v>
      </c>
      <c r="H90" s="8">
        <v>4285.8599999999997</v>
      </c>
      <c r="I90" s="5">
        <v>15</v>
      </c>
      <c r="J90" s="6">
        <v>1</v>
      </c>
      <c r="K90" s="6" t="str">
        <f t="shared" si="4"/>
        <v>15 / 1</v>
      </c>
      <c r="L90" s="7">
        <v>4388.72</v>
      </c>
      <c r="M90" s="5">
        <v>13</v>
      </c>
      <c r="N90" s="6">
        <v>6</v>
      </c>
      <c r="O90" s="9" t="s">
        <v>258</v>
      </c>
      <c r="P90" s="8">
        <v>5666.66</v>
      </c>
      <c r="Q90" s="41">
        <v>13</v>
      </c>
      <c r="R90" s="42">
        <v>6</v>
      </c>
      <c r="S90" s="43" t="s">
        <v>258</v>
      </c>
      <c r="T90" s="17">
        <v>5842.91</v>
      </c>
      <c r="V90" s="41">
        <v>16</v>
      </c>
      <c r="W90" s="42">
        <v>6</v>
      </c>
    </row>
    <row r="91" spans="1:23" x14ac:dyDescent="0.3">
      <c r="E91" s="5">
        <v>15</v>
      </c>
      <c r="F91" s="6">
        <v>2</v>
      </c>
      <c r="G91" s="6" t="str">
        <f t="shared" si="3"/>
        <v>15 / 2</v>
      </c>
      <c r="H91" s="8">
        <v>4755.16</v>
      </c>
      <c r="I91" s="5">
        <v>15</v>
      </c>
      <c r="J91" s="6">
        <v>2</v>
      </c>
      <c r="K91" s="6" t="str">
        <f t="shared" si="4"/>
        <v>15 / 2</v>
      </c>
      <c r="L91" s="7">
        <v>4869.29</v>
      </c>
      <c r="M91" s="5">
        <v>14</v>
      </c>
      <c r="N91" s="6">
        <v>1</v>
      </c>
      <c r="O91" s="6" t="s">
        <v>259</v>
      </c>
      <c r="P91" s="8">
        <v>4070.04</v>
      </c>
      <c r="Q91" s="41">
        <v>14</v>
      </c>
      <c r="R91" s="42">
        <v>1</v>
      </c>
      <c r="S91" s="42" t="s">
        <v>259</v>
      </c>
      <c r="T91" s="17">
        <v>4335.9799999999996</v>
      </c>
      <c r="V91" s="41">
        <v>17</v>
      </c>
      <c r="W91" s="42">
        <v>1</v>
      </c>
    </row>
    <row r="92" spans="1:23" x14ac:dyDescent="0.3">
      <c r="E92" s="5">
        <v>15</v>
      </c>
      <c r="F92" s="6">
        <v>3</v>
      </c>
      <c r="G92" s="6" t="str">
        <f t="shared" si="3"/>
        <v>15 / 3</v>
      </c>
      <c r="H92" s="8">
        <v>4929.88</v>
      </c>
      <c r="I92" s="5">
        <v>15</v>
      </c>
      <c r="J92" s="6">
        <v>3</v>
      </c>
      <c r="K92" s="6" t="str">
        <f t="shared" si="4"/>
        <v>15 / 3</v>
      </c>
      <c r="L92" s="7">
        <v>5048.2</v>
      </c>
      <c r="M92" s="5">
        <v>14</v>
      </c>
      <c r="N92" s="6">
        <v>2</v>
      </c>
      <c r="O92" s="6" t="s">
        <v>260</v>
      </c>
      <c r="P92" s="8">
        <v>4514.9799999999996</v>
      </c>
      <c r="Q92" s="41">
        <v>14</v>
      </c>
      <c r="R92" s="42">
        <v>2</v>
      </c>
      <c r="S92" s="42" t="s">
        <v>260</v>
      </c>
      <c r="T92" s="17">
        <v>4655.42</v>
      </c>
      <c r="V92" s="41">
        <v>17</v>
      </c>
      <c r="W92" s="42">
        <v>2</v>
      </c>
    </row>
    <row r="93" spans="1:23" x14ac:dyDescent="0.3">
      <c r="E93" s="5">
        <v>15</v>
      </c>
      <c r="F93" s="6">
        <v>4</v>
      </c>
      <c r="G93" s="6" t="str">
        <f t="shared" si="3"/>
        <v>15 / 4</v>
      </c>
      <c r="H93" s="8">
        <v>5553.91</v>
      </c>
      <c r="I93" s="5">
        <v>15</v>
      </c>
      <c r="J93" s="6">
        <v>4</v>
      </c>
      <c r="K93" s="6" t="str">
        <f t="shared" si="4"/>
        <v>15 / 4</v>
      </c>
      <c r="L93" s="7">
        <v>5687.2</v>
      </c>
      <c r="M93" s="5">
        <v>14</v>
      </c>
      <c r="N93" s="6">
        <v>3</v>
      </c>
      <c r="O93" s="6" t="s">
        <v>261</v>
      </c>
      <c r="P93" s="8">
        <v>4776.72</v>
      </c>
      <c r="Q93" s="41">
        <v>14</v>
      </c>
      <c r="R93" s="42">
        <v>3</v>
      </c>
      <c r="S93" s="42" t="s">
        <v>261</v>
      </c>
      <c r="T93" s="17">
        <v>5025.8900000000003</v>
      </c>
      <c r="V93" s="41">
        <v>17</v>
      </c>
      <c r="W93" s="42">
        <v>3</v>
      </c>
    </row>
    <row r="94" spans="1:23" x14ac:dyDescent="0.3">
      <c r="E94" s="10">
        <v>15</v>
      </c>
      <c r="F94" s="11">
        <v>5</v>
      </c>
      <c r="G94" s="11" t="str">
        <f t="shared" si="3"/>
        <v>15 / 5</v>
      </c>
      <c r="H94" s="13">
        <v>6028.17</v>
      </c>
      <c r="I94" s="10">
        <v>15</v>
      </c>
      <c r="J94" s="11">
        <v>5</v>
      </c>
      <c r="K94" s="11" t="str">
        <f t="shared" si="4"/>
        <v>15 / 5</v>
      </c>
      <c r="L94" s="12">
        <v>6172.85</v>
      </c>
      <c r="M94" s="5">
        <v>14</v>
      </c>
      <c r="N94" s="6">
        <v>4</v>
      </c>
      <c r="O94" s="6" t="s">
        <v>262</v>
      </c>
      <c r="P94" s="8">
        <v>5169.3599999999997</v>
      </c>
      <c r="Q94" s="41">
        <v>14</v>
      </c>
      <c r="R94" s="42">
        <v>4</v>
      </c>
      <c r="S94" s="42" t="s">
        <v>262</v>
      </c>
      <c r="T94" s="17">
        <v>5451.94</v>
      </c>
      <c r="V94" s="41">
        <v>17</v>
      </c>
      <c r="W94" s="42">
        <v>4</v>
      </c>
    </row>
    <row r="95" spans="1:23" x14ac:dyDescent="0.3">
      <c r="M95" s="5">
        <v>14</v>
      </c>
      <c r="N95" s="6">
        <v>5</v>
      </c>
      <c r="O95" s="6" t="s">
        <v>263</v>
      </c>
      <c r="P95" s="8">
        <v>5771.37</v>
      </c>
      <c r="Q95" s="41">
        <v>14</v>
      </c>
      <c r="R95" s="42">
        <v>5</v>
      </c>
      <c r="S95" s="42" t="s">
        <v>263</v>
      </c>
      <c r="T95" s="17">
        <v>5950.88</v>
      </c>
      <c r="V95" s="41">
        <v>17</v>
      </c>
      <c r="W95" s="42">
        <v>5</v>
      </c>
    </row>
    <row r="96" spans="1:23" x14ac:dyDescent="0.3">
      <c r="M96" s="5">
        <v>14</v>
      </c>
      <c r="N96" s="6">
        <v>6</v>
      </c>
      <c r="O96" s="9" t="s">
        <v>264</v>
      </c>
      <c r="P96" s="8">
        <v>6098.52</v>
      </c>
      <c r="Q96" s="41">
        <v>14</v>
      </c>
      <c r="R96" s="42">
        <v>6</v>
      </c>
      <c r="S96" s="43" t="s">
        <v>264</v>
      </c>
      <c r="T96" s="17">
        <v>6293.73</v>
      </c>
      <c r="V96" s="41">
        <v>17</v>
      </c>
      <c r="W96" s="42">
        <v>6</v>
      </c>
    </row>
    <row r="97" spans="13:23" x14ac:dyDescent="0.3">
      <c r="M97" s="5">
        <v>15</v>
      </c>
      <c r="N97" s="6">
        <v>1</v>
      </c>
      <c r="O97" s="6" t="s">
        <v>265</v>
      </c>
      <c r="P97" s="8">
        <v>4494.05</v>
      </c>
      <c r="Q97" s="41">
        <v>15</v>
      </c>
      <c r="R97" s="42">
        <v>1</v>
      </c>
      <c r="S97" s="42" t="s">
        <v>265</v>
      </c>
      <c r="T97" s="17">
        <v>4788.3500000000004</v>
      </c>
      <c r="V97" s="41">
        <v>18</v>
      </c>
      <c r="W97" s="42">
        <v>1</v>
      </c>
    </row>
    <row r="98" spans="13:23" x14ac:dyDescent="0.3">
      <c r="M98" s="5">
        <v>15</v>
      </c>
      <c r="N98" s="6">
        <v>2</v>
      </c>
      <c r="O98" s="6" t="s">
        <v>266</v>
      </c>
      <c r="P98" s="8">
        <v>4986.1499999999996</v>
      </c>
      <c r="Q98" s="41">
        <v>15</v>
      </c>
      <c r="R98" s="42">
        <v>2</v>
      </c>
      <c r="S98" s="42" t="s">
        <v>266</v>
      </c>
      <c r="T98" s="17">
        <v>5141.2299999999996</v>
      </c>
      <c r="V98" s="41">
        <v>18</v>
      </c>
      <c r="W98" s="42">
        <v>2</v>
      </c>
    </row>
    <row r="99" spans="13:23" x14ac:dyDescent="0.3">
      <c r="M99" s="5">
        <v>15</v>
      </c>
      <c r="N99" s="6">
        <v>3</v>
      </c>
      <c r="O99" s="6" t="s">
        <v>267</v>
      </c>
      <c r="P99" s="8">
        <v>5169.3599999999997</v>
      </c>
      <c r="Q99" s="41">
        <v>15</v>
      </c>
      <c r="R99" s="42">
        <v>3</v>
      </c>
      <c r="S99" s="42" t="s">
        <v>267</v>
      </c>
      <c r="T99" s="17">
        <v>5481.38</v>
      </c>
      <c r="V99" s="41">
        <v>18</v>
      </c>
      <c r="W99" s="42">
        <v>3</v>
      </c>
    </row>
    <row r="100" spans="13:23" x14ac:dyDescent="0.3">
      <c r="M100" s="5">
        <v>15</v>
      </c>
      <c r="N100" s="6">
        <v>4</v>
      </c>
      <c r="O100" s="6" t="s">
        <v>268</v>
      </c>
      <c r="P100" s="8">
        <v>5823.69</v>
      </c>
      <c r="Q100" s="41">
        <v>15</v>
      </c>
      <c r="R100" s="42">
        <v>4</v>
      </c>
      <c r="S100" s="42" t="s">
        <v>268</v>
      </c>
      <c r="T100" s="17">
        <v>6004.84</v>
      </c>
      <c r="V100" s="41">
        <v>18</v>
      </c>
      <c r="W100" s="42">
        <v>4</v>
      </c>
    </row>
    <row r="101" spans="13:23" x14ac:dyDescent="0.3">
      <c r="M101" s="5">
        <v>15</v>
      </c>
      <c r="N101" s="6">
        <v>5</v>
      </c>
      <c r="O101" s="6" t="s">
        <v>269</v>
      </c>
      <c r="P101" s="8">
        <v>6321</v>
      </c>
      <c r="Q101" s="41">
        <v>15</v>
      </c>
      <c r="R101" s="42">
        <v>5</v>
      </c>
      <c r="S101" s="42" t="s">
        <v>269</v>
      </c>
      <c r="T101" s="17">
        <v>6517.61</v>
      </c>
      <c r="V101" s="41">
        <v>18</v>
      </c>
      <c r="W101" s="42">
        <v>5</v>
      </c>
    </row>
    <row r="102" spans="13:23" x14ac:dyDescent="0.3">
      <c r="M102" s="10">
        <v>15</v>
      </c>
      <c r="N102" s="11">
        <v>6</v>
      </c>
      <c r="O102" s="14" t="s">
        <v>270</v>
      </c>
      <c r="P102" s="15">
        <v>6648.18</v>
      </c>
      <c r="Q102" s="44">
        <v>15</v>
      </c>
      <c r="R102" s="45">
        <v>6</v>
      </c>
      <c r="S102" s="46" t="s">
        <v>270</v>
      </c>
      <c r="T102" s="18">
        <v>6854.95</v>
      </c>
      <c r="V102" s="44">
        <v>18</v>
      </c>
      <c r="W102" s="45">
        <v>6</v>
      </c>
    </row>
  </sheetData>
  <sheetProtection selectLockedCells="1" selectUn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48a3460-1014-4208-a152-b96d6bf9a2c3">ZADOC-1932801810-365990</_dlc_DocId>
    <_dlc_DocIdUrl xmlns="e48a3460-1014-4208-a152-b96d6bf9a2c3">
      <Url>https://dkjs.sharepoint.com/teams/ZentraleAufgaben-SP/_layouts/15/DocIdRedir.aspx?ID=ZADOC-1932801810-365990</Url>
      <Description>ZADOC-1932801810-365990</Description>
    </_dlc_DocIdUrl>
    <lcf76f155ced4ddcb4097134ff3c332f xmlns="e20550c3-44bd-4cd2-8ee7-f9298c0d15d5">
      <Terms xmlns="http://schemas.microsoft.com/office/infopath/2007/PartnerControls"/>
    </lcf76f155ced4ddcb4097134ff3c332f>
    <TaxCatchAll xmlns="573c1249-f632-4ced-aa1b-c38e82cb498d" xsi:nil="true"/>
    <_Flow_SignoffStatus xmlns="e20550c3-44bd-4cd2-8ee7-f9298c0d15d5" xsi:nil="true"/>
    <ProDaBaNummer xmlns="e20550c3-44bd-4cd2-8ee7-f9298c0d15d5" xsi:nil="true"/>
    <SharedWithUsers xmlns="e48a3460-1014-4208-a152-b96d6bf9a2c3">
      <UserInfo>
        <DisplayName>Janna Menke</DisplayName>
        <AccountId>3182</AccountId>
        <AccountType/>
      </UserInfo>
      <UserInfo>
        <DisplayName>Katja Müller</DisplayName>
        <AccountId>1950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DDE471404CF76940A6060FA3BB5E6A22" ma:contentTypeVersion="20" ma:contentTypeDescription="Ein neues Dokument erstellen." ma:contentTypeScope="" ma:versionID="e1a4252f8edc34f29605fc541a0a4d12">
  <xsd:schema xmlns:xsd="http://www.w3.org/2001/XMLSchema" xmlns:xs="http://www.w3.org/2001/XMLSchema" xmlns:p="http://schemas.microsoft.com/office/2006/metadata/properties" xmlns:ns2="e48a3460-1014-4208-a152-b96d6bf9a2c3" xmlns:ns3="e20550c3-44bd-4cd2-8ee7-f9298c0d15d5" xmlns:ns4="573c1249-f632-4ced-aa1b-c38e82cb498d" targetNamespace="http://schemas.microsoft.com/office/2006/metadata/properties" ma:root="true" ma:fieldsID="718289e4432caa63b32dc1ef940028da" ns2:_="" ns3:_="" ns4:_="">
    <xsd:import namespace="e48a3460-1014-4208-a152-b96d6bf9a2c3"/>
    <xsd:import namespace="e20550c3-44bd-4cd2-8ee7-f9298c0d15d5"/>
    <xsd:import namespace="573c1249-f632-4ced-aa1b-c38e82cb498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2:_dlc_DocId" minOccurs="0"/>
                <xsd:element ref="ns2:_dlc_DocIdUrl" minOccurs="0"/>
                <xsd:element ref="ns2:_dlc_DocIdPersistId" minOccurs="0"/>
                <xsd:element ref="ns3:MediaServiceDateTaken" minOccurs="0"/>
                <xsd:element ref="ns3:MediaServiceLocation" minOccurs="0"/>
                <xsd:element ref="ns3:lcf76f155ced4ddcb4097134ff3c332f" minOccurs="0"/>
                <xsd:element ref="ns4:TaxCatchAll" minOccurs="0"/>
                <xsd:element ref="ns3:MediaLengthInSeconds" minOccurs="0"/>
                <xsd:element ref="ns3:_Flow_SignoffStatus" minOccurs="0"/>
                <xsd:element ref="ns3:MediaServiceSearchProperties" minOccurs="0"/>
                <xsd:element ref="ns3:MediaServiceObjectDetectorVersions" minOccurs="0"/>
                <xsd:element ref="ns3:ProDaBa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a3460-1014-4208-a152-b96d6bf9a2c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0550c3-44bd-4cd2-8ee7-f9298c0d15d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bd525000-7cc9-4a7c-a577-1d7c2492a644"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_Flow_SignoffStatus" ma:index="26" nillable="true" ma:displayName="Status Unterschrift" ma:internalName="Status_x0020_Unterschrift">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ProDaBaNummer" ma:index="29" nillable="true" ma:displayName="ProDaBa Nr" ma:description="Die Programmnummer aus der Programmdatenbank" ma:format="Dropdown" ma:internalName="ProDaBaNummer">
      <xsd:simpleType>
        <xsd:restriction base="dms:Text">
          <xsd:maxLength value="7"/>
        </xsd:restriction>
      </xsd:simpleType>
    </xsd:element>
  </xsd:schema>
  <xsd:schema xmlns:xsd="http://www.w3.org/2001/XMLSchema" xmlns:xs="http://www.w3.org/2001/XMLSchema" xmlns:dms="http://schemas.microsoft.com/office/2006/documentManagement/types" xmlns:pc="http://schemas.microsoft.com/office/infopath/2007/PartnerControls" targetNamespace="573c1249-f632-4ced-aa1b-c38e82cb498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fa29683-83b5-4e23-9710-b8ebcff2d3bd}" ma:internalName="TaxCatchAll" ma:showField="CatchAllData" ma:web="e48a3460-1014-4208-a152-b96d6bf9a2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DBF6B-F9A8-47E6-89D4-6939ACE9D981}">
  <ds:schemaRefs>
    <ds:schemaRef ds:uri="http://purl.org/dc/terms/"/>
    <ds:schemaRef ds:uri="http://www.w3.org/XML/1998/namespace"/>
    <ds:schemaRef ds:uri="e48a3460-1014-4208-a152-b96d6bf9a2c3"/>
    <ds:schemaRef ds:uri="http://schemas.microsoft.com/office/2006/documentManagement/types"/>
    <ds:schemaRef ds:uri="http://purl.org/dc/dcmitype/"/>
    <ds:schemaRef ds:uri="e20550c3-44bd-4cd2-8ee7-f9298c0d15d5"/>
    <ds:schemaRef ds:uri="http://schemas.microsoft.com/office/infopath/2007/PartnerControls"/>
    <ds:schemaRef ds:uri="http://schemas.microsoft.com/office/2006/metadata/properties"/>
    <ds:schemaRef ds:uri="http://schemas.openxmlformats.org/package/2006/metadata/core-properties"/>
    <ds:schemaRef ds:uri="573c1249-f632-4ced-aa1b-c38e82cb498d"/>
    <ds:schemaRef ds:uri="http://purl.org/dc/elements/1.1/"/>
  </ds:schemaRefs>
</ds:datastoreItem>
</file>

<file path=customXml/itemProps2.xml><?xml version="1.0" encoding="utf-8"?>
<ds:datastoreItem xmlns:ds="http://schemas.openxmlformats.org/officeDocument/2006/customXml" ds:itemID="{F7D95092-B7D4-4B82-A4CB-A42A2CB4FD9C}">
  <ds:schemaRefs>
    <ds:schemaRef ds:uri="http://schemas.microsoft.com/sharepoint/v3/contenttype/forms"/>
  </ds:schemaRefs>
</ds:datastoreItem>
</file>

<file path=customXml/itemProps3.xml><?xml version="1.0" encoding="utf-8"?>
<ds:datastoreItem xmlns:ds="http://schemas.openxmlformats.org/officeDocument/2006/customXml" ds:itemID="{0F0760F4-65A8-4936-8C0E-2EFD408343D6}">
  <ds:schemaRefs>
    <ds:schemaRef ds:uri="http://schemas.microsoft.com/sharepoint/events"/>
  </ds:schemaRefs>
</ds:datastoreItem>
</file>

<file path=customXml/itemProps4.xml><?xml version="1.0" encoding="utf-8"?>
<ds:datastoreItem xmlns:ds="http://schemas.openxmlformats.org/officeDocument/2006/customXml" ds:itemID="{CCE76BD2-965A-466C-A391-5B08D33F3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a3460-1014-4208-a152-b96d6bf9a2c3"/>
    <ds:schemaRef ds:uri="e20550c3-44bd-4cd2-8ee7-f9298c0d15d5"/>
    <ds:schemaRef ds:uri="573c1249-f632-4ced-aa1b-c38e82cb49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allg.</vt:lpstr>
      <vt:lpstr>Anzahl Praxiswochen</vt:lpstr>
      <vt:lpstr>Finanzplan</vt:lpstr>
      <vt:lpstr>Personalkosten</vt:lpstr>
      <vt:lpstr>Honorare</vt:lpstr>
      <vt:lpstr>Sachkosten</vt:lpstr>
      <vt:lpstr>TVöD</vt:lpstr>
      <vt:lpstr>allg.!Druckbereich</vt:lpstr>
      <vt:lpstr>Finanzplan!Druckbereich</vt:lpstr>
      <vt:lpstr>Honorare!Druckbereich</vt:lpstr>
      <vt:lpstr>Personalkosten!Druckbereich</vt:lpstr>
      <vt:lpstr>Sachkosten!Druckbereich</vt:lpstr>
      <vt:lpstr>Honorare!Drucktitel</vt:lpstr>
      <vt:lpstr>Sachkosten!Drucktitel</vt:lpstr>
    </vt:vector>
  </TitlesOfParts>
  <Manager/>
  <Company>Deutsche Kinder- und Jugendstiftung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Anisa Karajbic</dc:creator>
  <cp:keywords/>
  <dc:description/>
  <cp:lastModifiedBy>Janna Menke</cp:lastModifiedBy>
  <cp:revision/>
  <cp:lastPrinted>2024-04-04T08:09:54Z</cp:lastPrinted>
  <dcterms:created xsi:type="dcterms:W3CDTF">2017-04-19T11:34:05Z</dcterms:created>
  <dcterms:modified xsi:type="dcterms:W3CDTF">2024-04-08T09:58:09Z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0x010100DDE471404CF76940A6060FA3BB5E6A22</vt:lpwstr>
  </property>
  <property fmtid="{D5CDD505-2E9C-101B-9397-08002B2CF9AE}" pid="3" name="_dlc_DocIdItemGuid">
    <vt:lpwstr>0b32e16c-87fd-4634-a737-9f3d841b92e7</vt:lpwstr>
  </property>
  <property fmtid="{D5CDD505-2E9C-101B-9397-08002B2CF9AE}" pid="4" name="MediaServiceImageTags">
    <vt:lpwstr/>
  </property>
</Properties>
</file>